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CONTRACTUAL'!$N$1:$Z$112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<sst xmlns="http://schemas.openxmlformats.org/spreadsheetml/2006/main" count="501" uniqueCount="71">
  <si>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</si>
  <si>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</si>
  <si>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</si>
  <si>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</si>
  <si>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</si>
  <si>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</si>
  <si>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</si>
  <si>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</si>
  <si>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</si>
  <si>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</si>
  <si>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</si>
  <si>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</si>
  <si>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</si>
  <si>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</si>
  <si>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</si>
  <si>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</si>
  <si>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</si>
  <si>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</si>
  <si>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</si>
  <si>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</si>
  <si>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</si>
  <si>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</si>
  <si>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</si>
  <si>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</si>
  <si>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</si>
  <si>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</si>
  <si>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</si>
  <si>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</si>
  <si>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</si>
  <si>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</si>
  <si>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</si>
  <si>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</si>
  <si>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</si>
  <si>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</si>
  <si>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</si>
  <si>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</si>
  <si>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</si>
  <si>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</si>
  <si>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</si>
  <si>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</si>
  <si>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</si>
  <si>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</si>
  <si>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</si>
  <si>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</si>
  <si>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</si>
  <si>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</si>
  <si>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</si>
  <si>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</si>
  <si>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</si>
  <si>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</si>
  <si>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</si>
  <si>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</si>
  <si>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</si>
  <si>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</si>
  <si>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</si>
  <si>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</si>
  <si>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</si>
  <si>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</si>
  <si>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</si>
  <si>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</si>
  <si>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</si>
  <si>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</si>
  <si>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</si>
  <si>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</si>
  <si>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</si>
  <si>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SUMELE DECONTATE DIN FACTURILE AFERENTE REŢETELOR ELIBERATE PENTRU PERSONALUL CONTACTUAL DIN SPITALE, PARTEA DE CONTRIBUŢIE ASIGURAT (COPLATĂ) AUGUST 2019</t>
  </si>
  <si>
    <t>17290/04.07.2019</t>
  </si>
  <si>
    <t>NATURA CHELTUIELILOR: Decontarea serviciilor farmaceutice aferente reţetelor eliberate pentru personalul contractual din spitale, partea de contribuţie asigurat (COPLATĂ) AUGUST 2019</t>
  </si>
  <si>
    <t>3963/05.08.2019</t>
  </si>
  <si>
    <t>497/2016</t>
  </si>
  <si>
    <t>20182/05.08.2019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</si>
</sst>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8" xfId="60" applyFont="1" applyBorder="1" applyAlignment="1" applyProtection="1">
      <alignment horizontal="left"/>
      <protection/>
    </xf>
    <xf numFmtId="1" fontId="0" fillId="0" borderId="49" xfId="60" applyNumberFormat="1" applyFont="1" applyBorder="1" applyAlignment="1" applyProtection="1">
      <alignment horizontal="right" shrinkToFit="1"/>
      <protection/>
    </xf>
    <xf numFmtId="1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shrinkToFit="1"/>
      <protection/>
    </xf>
    <xf numFmtId="4" fontId="7" fillId="0" borderId="49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56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7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PageLayoutView="0" workbookViewId="0" topLeftCell="I82">
      <selection activeCell="N1" sqref="N1:Z112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52" t="s">
        <v>62</v>
      </c>
      <c r="B2" s="252"/>
      <c r="C2" s="252"/>
      <c r="D2" s="252"/>
      <c r="E2" s="252"/>
      <c r="F2" s="252"/>
      <c r="G2" s="252"/>
      <c r="H2" s="252"/>
      <c r="I2" s="252"/>
      <c r="J2" s="252"/>
      <c r="N2" s="79" t="s">
        <v>62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52"/>
      <c r="B3" s="252"/>
      <c r="C3" s="252"/>
      <c r="D3" s="252"/>
      <c r="E3" s="252"/>
      <c r="F3" s="252"/>
      <c r="G3" s="252"/>
      <c r="H3" s="252"/>
      <c r="I3" s="252"/>
      <c r="J3" s="252"/>
      <c r="N3" s="253" t="s">
        <v>42</v>
      </c>
      <c r="O3" s="253"/>
      <c r="P3" s="253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54" t="s">
        <v>16</v>
      </c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</row>
    <row r="5" spans="1:26" s="28" customFormat="1" ht="12.75" customHeight="1">
      <c r="A5" s="255" t="s">
        <v>65</v>
      </c>
      <c r="B5" s="255"/>
      <c r="C5" s="255"/>
      <c r="D5" s="255"/>
      <c r="E5" s="255"/>
      <c r="F5" s="255"/>
      <c r="G5" s="255"/>
      <c r="H5" s="255"/>
      <c r="I5" s="255"/>
      <c r="J5" s="255"/>
      <c r="L5" s="31"/>
      <c r="N5" s="89" t="s">
        <v>67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56" t="s">
        <v>24</v>
      </c>
      <c r="B8" s="258" t="s">
        <v>36</v>
      </c>
      <c r="C8" s="260" t="s">
        <v>52</v>
      </c>
      <c r="D8" s="262" t="s">
        <v>5</v>
      </c>
      <c r="E8" s="263"/>
      <c r="F8" s="264"/>
      <c r="G8" s="236" t="s">
        <v>61</v>
      </c>
      <c r="H8" s="236" t="s">
        <v>40</v>
      </c>
      <c r="I8" s="245" t="s">
        <v>50</v>
      </c>
      <c r="J8" s="247" t="s">
        <v>21</v>
      </c>
      <c r="L8" s="249" t="s">
        <v>32</v>
      </c>
      <c r="N8" s="250" t="s">
        <v>33</v>
      </c>
      <c r="O8" s="212" t="s">
        <v>1</v>
      </c>
      <c r="P8" s="212" t="s">
        <v>2</v>
      </c>
      <c r="Q8" s="212" t="s">
        <v>3</v>
      </c>
      <c r="R8" s="238" t="s">
        <v>4</v>
      </c>
      <c r="S8" s="240" t="s">
        <v>34</v>
      </c>
      <c r="T8" s="242" t="s">
        <v>5</v>
      </c>
      <c r="U8" s="242"/>
      <c r="V8" s="242"/>
      <c r="W8" s="243" t="s">
        <v>27</v>
      </c>
      <c r="X8" s="240" t="s">
        <v>26</v>
      </c>
      <c r="Y8" s="225" t="s">
        <v>6</v>
      </c>
      <c r="Z8" s="227" t="s">
        <v>21</v>
      </c>
    </row>
    <row r="9" spans="1:26" s="3" customFormat="1" ht="69" customHeight="1" thickBot="1">
      <c r="A9" s="257"/>
      <c r="B9" s="259"/>
      <c r="C9" s="261"/>
      <c r="D9" s="208" t="s">
        <v>23</v>
      </c>
      <c r="E9" s="209" t="s">
        <v>13</v>
      </c>
      <c r="F9" s="208" t="s">
        <v>31</v>
      </c>
      <c r="G9" s="237"/>
      <c r="H9" s="237"/>
      <c r="I9" s="246"/>
      <c r="J9" s="248"/>
      <c r="L9" s="249"/>
      <c r="N9" s="251"/>
      <c r="O9" s="213"/>
      <c r="P9" s="213"/>
      <c r="Q9" s="213"/>
      <c r="R9" s="239"/>
      <c r="S9" s="241"/>
      <c r="T9" s="92" t="s">
        <v>23</v>
      </c>
      <c r="U9" s="93" t="s">
        <v>25</v>
      </c>
      <c r="V9" s="94" t="s">
        <v>31</v>
      </c>
      <c r="W9" s="244"/>
      <c r="X9" s="241"/>
      <c r="Y9" s="226"/>
      <c r="Z9" s="228"/>
    </row>
    <row r="10" spans="1:26" s="35" customFormat="1" ht="12.75">
      <c r="A10" s="200">
        <f aca="true" t="shared" si="0" ref="A10:A25">N10</f>
        <v>1</v>
      </c>
      <c r="B10" s="201" t="str">
        <f aca="true" t="shared" si="1" ref="B10:B25">O10</f>
        <v>SPITAL JUDETEAN BAIA MARE</v>
      </c>
      <c r="C10" s="202" t="s">
        <v>66</v>
      </c>
      <c r="D10" s="202">
        <v>1793</v>
      </c>
      <c r="E10" s="203">
        <v>43634</v>
      </c>
      <c r="F10" s="204">
        <v>85.92</v>
      </c>
      <c r="G10" s="205"/>
      <c r="H10" s="206"/>
      <c r="I10" s="205">
        <v>17.77</v>
      </c>
      <c r="J10" s="207">
        <f aca="true" t="shared" si="2" ref="J10:J25">F10-G10-H10-I10</f>
        <v>68.15</v>
      </c>
      <c r="L10" s="64">
        <f aca="true" t="shared" si="3" ref="L10:L25">F10</f>
        <v>85.92</v>
      </c>
      <c r="N10" s="185">
        <v>1</v>
      </c>
      <c r="O10" s="95" t="s">
        <v>37</v>
      </c>
      <c r="P10" s="187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1793</v>
      </c>
      <c r="U10" s="100">
        <f aca="true" t="shared" si="5" ref="U10:U25">IF(E10=0,"0",E10)</f>
        <v>43634</v>
      </c>
      <c r="V10" s="101">
        <f aca="true" t="shared" si="6" ref="V10:V25">F10</f>
        <v>85.92</v>
      </c>
      <c r="W10" s="102">
        <f aca="true" t="shared" si="7" ref="W10:W25">V10-X10</f>
        <v>68.15</v>
      </c>
      <c r="X10" s="103">
        <f aca="true" t="shared" si="8" ref="X10:X25">I10</f>
        <v>17.77</v>
      </c>
      <c r="Y10" s="102">
        <f aca="true" t="shared" si="9" ref="Y10:Y25">G10+H10</f>
        <v>0</v>
      </c>
      <c r="Z10" s="104">
        <f aca="true" t="shared" si="10" ref="Z10:Z25">W10-Y10</f>
        <v>68.15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701590017</v>
      </c>
      <c r="E11" s="77">
        <v>43635</v>
      </c>
      <c r="F11" s="78">
        <v>123.23</v>
      </c>
      <c r="G11" s="61"/>
      <c r="H11" s="206"/>
      <c r="I11" s="61"/>
      <c r="J11" s="63">
        <f t="shared" si="2"/>
        <v>123.23</v>
      </c>
      <c r="L11" s="64">
        <f t="shared" si="3"/>
        <v>123.23</v>
      </c>
      <c r="N11" s="186">
        <f>N10+1</f>
        <v>2</v>
      </c>
      <c r="O11" s="105" t="s">
        <v>37</v>
      </c>
      <c r="P11" s="188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701590017</v>
      </c>
      <c r="U11" s="110">
        <f t="shared" si="5"/>
        <v>43635</v>
      </c>
      <c r="V11" s="111">
        <f t="shared" si="6"/>
        <v>123.23</v>
      </c>
      <c r="W11" s="112">
        <f t="shared" si="7"/>
        <v>123.23</v>
      </c>
      <c r="X11" s="113">
        <f t="shared" si="8"/>
        <v>0</v>
      </c>
      <c r="Y11" s="112">
        <f t="shared" si="9"/>
        <v>0</v>
      </c>
      <c r="Z11" s="114">
        <f t="shared" si="10"/>
        <v>123.23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292</v>
      </c>
      <c r="E12" s="77">
        <v>43635</v>
      </c>
      <c r="F12" s="78">
        <v>33.49</v>
      </c>
      <c r="G12" s="61"/>
      <c r="H12" s="206"/>
      <c r="I12" s="61"/>
      <c r="J12" s="63">
        <f t="shared" si="2"/>
        <v>33.49</v>
      </c>
      <c r="L12" s="64">
        <f t="shared" si="3"/>
        <v>33.49</v>
      </c>
      <c r="N12" s="186">
        <f aca="true" t="shared" si="11" ref="N12:N75">N11+1</f>
        <v>3</v>
      </c>
      <c r="O12" s="105" t="s">
        <v>37</v>
      </c>
      <c r="P12" s="188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292</v>
      </c>
      <c r="U12" s="110">
        <f t="shared" si="5"/>
        <v>43635</v>
      </c>
      <c r="V12" s="111">
        <f t="shared" si="6"/>
        <v>33.49</v>
      </c>
      <c r="W12" s="112">
        <f t="shared" si="7"/>
        <v>33.49</v>
      </c>
      <c r="X12" s="113">
        <f t="shared" si="8"/>
        <v>0</v>
      </c>
      <c r="Y12" s="112">
        <f t="shared" si="9"/>
        <v>0</v>
      </c>
      <c r="Z12" s="114">
        <f t="shared" si="10"/>
        <v>33.49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27</v>
      </c>
      <c r="E13" s="77">
        <v>43635</v>
      </c>
      <c r="F13" s="78">
        <v>157.94</v>
      </c>
      <c r="G13" s="61"/>
      <c r="H13" s="206"/>
      <c r="I13" s="61"/>
      <c r="J13" s="63">
        <f t="shared" si="2"/>
        <v>157.94</v>
      </c>
      <c r="L13" s="64">
        <f t="shared" si="3"/>
        <v>157.94</v>
      </c>
      <c r="N13" s="186">
        <f t="shared" si="11"/>
        <v>4</v>
      </c>
      <c r="O13" s="105" t="s">
        <v>37</v>
      </c>
      <c r="P13" s="188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27</v>
      </c>
      <c r="U13" s="110">
        <f t="shared" si="5"/>
        <v>43635</v>
      </c>
      <c r="V13" s="111">
        <f t="shared" si="6"/>
        <v>157.94</v>
      </c>
      <c r="W13" s="112">
        <f t="shared" si="7"/>
        <v>157.94</v>
      </c>
      <c r="X13" s="113">
        <f t="shared" si="8"/>
        <v>0</v>
      </c>
      <c r="Y13" s="112">
        <f t="shared" si="9"/>
        <v>0</v>
      </c>
      <c r="Z13" s="114">
        <f t="shared" si="10"/>
        <v>157.94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293</v>
      </c>
      <c r="E14" s="77">
        <v>43636</v>
      </c>
      <c r="F14" s="78">
        <v>77.19</v>
      </c>
      <c r="G14" s="61"/>
      <c r="H14" s="206"/>
      <c r="I14" s="61"/>
      <c r="J14" s="63">
        <f t="shared" si="2"/>
        <v>77.19</v>
      </c>
      <c r="L14" s="64">
        <f t="shared" si="3"/>
        <v>77.19</v>
      </c>
      <c r="N14" s="186">
        <f t="shared" si="11"/>
        <v>5</v>
      </c>
      <c r="O14" s="105" t="s">
        <v>37</v>
      </c>
      <c r="P14" s="188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293</v>
      </c>
      <c r="U14" s="110">
        <f t="shared" si="5"/>
        <v>43636</v>
      </c>
      <c r="V14" s="111">
        <f t="shared" si="6"/>
        <v>77.19</v>
      </c>
      <c r="W14" s="112">
        <f t="shared" si="7"/>
        <v>77.19</v>
      </c>
      <c r="X14" s="113">
        <f t="shared" si="8"/>
        <v>0</v>
      </c>
      <c r="Y14" s="112">
        <f t="shared" si="9"/>
        <v>0</v>
      </c>
      <c r="Z14" s="114">
        <f t="shared" si="10"/>
        <v>77.19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296</v>
      </c>
      <c r="E15" s="66">
        <v>43636</v>
      </c>
      <c r="F15" s="78">
        <v>103.91</v>
      </c>
      <c r="G15" s="61"/>
      <c r="H15" s="206"/>
      <c r="I15" s="61"/>
      <c r="J15" s="63">
        <f t="shared" si="2"/>
        <v>103.91</v>
      </c>
      <c r="L15" s="64">
        <f t="shared" si="3"/>
        <v>103.91</v>
      </c>
      <c r="N15" s="186">
        <f t="shared" si="11"/>
        <v>6</v>
      </c>
      <c r="O15" s="105" t="s">
        <v>37</v>
      </c>
      <c r="P15" s="188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296</v>
      </c>
      <c r="U15" s="110">
        <f t="shared" si="5"/>
        <v>43636</v>
      </c>
      <c r="V15" s="111">
        <f t="shared" si="6"/>
        <v>103.91</v>
      </c>
      <c r="W15" s="112">
        <f t="shared" si="7"/>
        <v>103.91</v>
      </c>
      <c r="X15" s="113">
        <f t="shared" si="8"/>
        <v>0</v>
      </c>
      <c r="Y15" s="112">
        <f t="shared" si="9"/>
        <v>0</v>
      </c>
      <c r="Z15" s="114">
        <f t="shared" si="10"/>
        <v>103.91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296</v>
      </c>
      <c r="E16" s="77">
        <v>43637</v>
      </c>
      <c r="F16" s="67">
        <v>101.14</v>
      </c>
      <c r="G16" s="61"/>
      <c r="H16" s="206"/>
      <c r="I16" s="61"/>
      <c r="J16" s="63">
        <f t="shared" si="2"/>
        <v>101.14</v>
      </c>
      <c r="L16" s="64">
        <f t="shared" si="3"/>
        <v>101.14</v>
      </c>
      <c r="N16" s="186">
        <f t="shared" si="11"/>
        <v>7</v>
      </c>
      <c r="O16" s="105" t="s">
        <v>37</v>
      </c>
      <c r="P16" s="188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296</v>
      </c>
      <c r="U16" s="110">
        <f t="shared" si="5"/>
        <v>43637</v>
      </c>
      <c r="V16" s="111">
        <f t="shared" si="6"/>
        <v>101.14</v>
      </c>
      <c r="W16" s="112">
        <f t="shared" si="7"/>
        <v>101.14</v>
      </c>
      <c r="X16" s="113">
        <f t="shared" si="8"/>
        <v>0</v>
      </c>
      <c r="Y16" s="112">
        <f t="shared" si="9"/>
        <v>0</v>
      </c>
      <c r="Z16" s="114">
        <f t="shared" si="10"/>
        <v>101.14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295</v>
      </c>
      <c r="E17" s="77">
        <v>43637</v>
      </c>
      <c r="F17" s="78">
        <v>164.02</v>
      </c>
      <c r="G17" s="61"/>
      <c r="H17" s="206"/>
      <c r="I17" s="61"/>
      <c r="J17" s="63">
        <f t="shared" si="2"/>
        <v>164.02</v>
      </c>
      <c r="L17" s="64">
        <f t="shared" si="3"/>
        <v>164.02</v>
      </c>
      <c r="N17" s="186">
        <f t="shared" si="11"/>
        <v>8</v>
      </c>
      <c r="O17" s="105" t="s">
        <v>37</v>
      </c>
      <c r="P17" s="188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295</v>
      </c>
      <c r="U17" s="110">
        <f t="shared" si="5"/>
        <v>43637</v>
      </c>
      <c r="V17" s="111">
        <f t="shared" si="6"/>
        <v>164.02</v>
      </c>
      <c r="W17" s="112">
        <f t="shared" si="7"/>
        <v>164.02</v>
      </c>
      <c r="X17" s="113">
        <f t="shared" si="8"/>
        <v>0</v>
      </c>
      <c r="Y17" s="112">
        <f t="shared" si="9"/>
        <v>0</v>
      </c>
      <c r="Z17" s="114">
        <f t="shared" si="10"/>
        <v>164.02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294</v>
      </c>
      <c r="E18" s="66">
        <v>43637</v>
      </c>
      <c r="F18" s="78">
        <v>102.23</v>
      </c>
      <c r="G18" s="61"/>
      <c r="H18" s="206"/>
      <c r="I18" s="61"/>
      <c r="J18" s="63">
        <f t="shared" si="2"/>
        <v>102.23</v>
      </c>
      <c r="L18" s="64">
        <f t="shared" si="3"/>
        <v>102.23</v>
      </c>
      <c r="N18" s="186">
        <f t="shared" si="11"/>
        <v>9</v>
      </c>
      <c r="O18" s="105" t="s">
        <v>37</v>
      </c>
      <c r="P18" s="188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294</v>
      </c>
      <c r="U18" s="110">
        <f t="shared" si="5"/>
        <v>43637</v>
      </c>
      <c r="V18" s="111">
        <f t="shared" si="6"/>
        <v>102.23</v>
      </c>
      <c r="W18" s="112">
        <f t="shared" si="7"/>
        <v>102.23</v>
      </c>
      <c r="X18" s="113">
        <f t="shared" si="8"/>
        <v>0</v>
      </c>
      <c r="Y18" s="112">
        <f t="shared" si="9"/>
        <v>0</v>
      </c>
      <c r="Z18" s="114">
        <f t="shared" si="10"/>
        <v>102.23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40064</v>
      </c>
      <c r="E19" s="66">
        <v>43637</v>
      </c>
      <c r="F19" s="78">
        <v>234.74</v>
      </c>
      <c r="G19" s="61"/>
      <c r="H19" s="206"/>
      <c r="I19" s="61"/>
      <c r="J19" s="63">
        <f t="shared" si="2"/>
        <v>234.74</v>
      </c>
      <c r="L19" s="64">
        <f t="shared" si="3"/>
        <v>234.74</v>
      </c>
      <c r="N19" s="186">
        <f t="shared" si="11"/>
        <v>10</v>
      </c>
      <c r="O19" s="105" t="s">
        <v>37</v>
      </c>
      <c r="P19" s="188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40064</v>
      </c>
      <c r="U19" s="110">
        <f t="shared" si="5"/>
        <v>43637</v>
      </c>
      <c r="V19" s="111">
        <f t="shared" si="6"/>
        <v>234.74</v>
      </c>
      <c r="W19" s="112">
        <f t="shared" si="7"/>
        <v>234.74</v>
      </c>
      <c r="X19" s="113">
        <f t="shared" si="8"/>
        <v>0</v>
      </c>
      <c r="Y19" s="112">
        <f t="shared" si="9"/>
        <v>0</v>
      </c>
      <c r="Z19" s="114">
        <f t="shared" si="10"/>
        <v>234.74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297</v>
      </c>
      <c r="E20" s="66">
        <v>43637</v>
      </c>
      <c r="F20" s="67">
        <v>40.48</v>
      </c>
      <c r="G20" s="61"/>
      <c r="H20" s="206"/>
      <c r="I20" s="61"/>
      <c r="J20" s="63">
        <f t="shared" si="2"/>
        <v>40.48</v>
      </c>
      <c r="L20" s="64">
        <f t="shared" si="3"/>
        <v>40.48</v>
      </c>
      <c r="N20" s="186">
        <f t="shared" si="11"/>
        <v>11</v>
      </c>
      <c r="O20" s="105" t="s">
        <v>37</v>
      </c>
      <c r="P20" s="188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297</v>
      </c>
      <c r="U20" s="110">
        <f t="shared" si="5"/>
        <v>43637</v>
      </c>
      <c r="V20" s="111">
        <f t="shared" si="6"/>
        <v>40.48</v>
      </c>
      <c r="W20" s="112">
        <f t="shared" si="7"/>
        <v>40.48</v>
      </c>
      <c r="X20" s="113">
        <f t="shared" si="8"/>
        <v>0</v>
      </c>
      <c r="Y20" s="112">
        <f t="shared" si="9"/>
        <v>0</v>
      </c>
      <c r="Z20" s="114">
        <f t="shared" si="10"/>
        <v>40.48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27</v>
      </c>
      <c r="E21" s="66">
        <v>43640</v>
      </c>
      <c r="F21" s="67">
        <v>60.45</v>
      </c>
      <c r="G21" s="61"/>
      <c r="H21" s="206"/>
      <c r="I21" s="61"/>
      <c r="J21" s="63">
        <f t="shared" si="2"/>
        <v>60.45</v>
      </c>
      <c r="L21" s="64">
        <f t="shared" si="3"/>
        <v>60.45</v>
      </c>
      <c r="N21" s="186">
        <f t="shared" si="11"/>
        <v>12</v>
      </c>
      <c r="O21" s="105" t="s">
        <v>37</v>
      </c>
      <c r="P21" s="188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27</v>
      </c>
      <c r="U21" s="110">
        <f t="shared" si="5"/>
        <v>43640</v>
      </c>
      <c r="V21" s="111">
        <f t="shared" si="6"/>
        <v>60.45</v>
      </c>
      <c r="W21" s="112">
        <f t="shared" si="7"/>
        <v>60.45</v>
      </c>
      <c r="X21" s="113">
        <f t="shared" si="8"/>
        <v>0</v>
      </c>
      <c r="Y21" s="112">
        <f t="shared" si="9"/>
        <v>0</v>
      </c>
      <c r="Z21" s="114">
        <f t="shared" si="10"/>
        <v>60.45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302</v>
      </c>
      <c r="E22" s="77">
        <v>43640</v>
      </c>
      <c r="F22" s="78">
        <v>38.73</v>
      </c>
      <c r="G22" s="61"/>
      <c r="H22" s="206"/>
      <c r="I22" s="61"/>
      <c r="J22" s="63">
        <f t="shared" si="2"/>
        <v>38.73</v>
      </c>
      <c r="L22" s="64">
        <f t="shared" si="3"/>
        <v>38.73</v>
      </c>
      <c r="N22" s="186">
        <f t="shared" si="11"/>
        <v>13</v>
      </c>
      <c r="O22" s="105" t="s">
        <v>37</v>
      </c>
      <c r="P22" s="188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302</v>
      </c>
      <c r="U22" s="110">
        <f t="shared" si="5"/>
        <v>43640</v>
      </c>
      <c r="V22" s="111">
        <f t="shared" si="6"/>
        <v>38.73</v>
      </c>
      <c r="W22" s="112">
        <f t="shared" si="7"/>
        <v>38.73</v>
      </c>
      <c r="X22" s="113">
        <f t="shared" si="8"/>
        <v>0</v>
      </c>
      <c r="Y22" s="112">
        <f t="shared" si="9"/>
        <v>0</v>
      </c>
      <c r="Z22" s="114">
        <f t="shared" si="10"/>
        <v>38.73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1165</v>
      </c>
      <c r="E23" s="77">
        <v>43640</v>
      </c>
      <c r="F23" s="78">
        <v>28.03</v>
      </c>
      <c r="G23" s="61"/>
      <c r="H23" s="206"/>
      <c r="I23" s="61"/>
      <c r="J23" s="63">
        <f t="shared" si="2"/>
        <v>28.03</v>
      </c>
      <c r="L23" s="64">
        <f t="shared" si="3"/>
        <v>28.03</v>
      </c>
      <c r="N23" s="186">
        <f t="shared" si="11"/>
        <v>14</v>
      </c>
      <c r="O23" s="105" t="s">
        <v>37</v>
      </c>
      <c r="P23" s="188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1165</v>
      </c>
      <c r="U23" s="110">
        <f t="shared" si="5"/>
        <v>43640</v>
      </c>
      <c r="V23" s="111">
        <f t="shared" si="6"/>
        <v>28.03</v>
      </c>
      <c r="W23" s="112">
        <f t="shared" si="7"/>
        <v>28.03</v>
      </c>
      <c r="X23" s="113">
        <f t="shared" si="8"/>
        <v>0</v>
      </c>
      <c r="Y23" s="112">
        <f t="shared" si="9"/>
        <v>0</v>
      </c>
      <c r="Z23" s="114">
        <f t="shared" si="10"/>
        <v>28.03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95</v>
      </c>
      <c r="E24" s="77">
        <v>43640</v>
      </c>
      <c r="F24" s="67">
        <v>12</v>
      </c>
      <c r="G24" s="61"/>
      <c r="H24" s="206"/>
      <c r="I24" s="61"/>
      <c r="J24" s="63">
        <f t="shared" si="2"/>
        <v>12</v>
      </c>
      <c r="L24" s="64">
        <f t="shared" si="3"/>
        <v>12</v>
      </c>
      <c r="N24" s="186">
        <f t="shared" si="11"/>
        <v>15</v>
      </c>
      <c r="O24" s="105" t="s">
        <v>37</v>
      </c>
      <c r="P24" s="188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95</v>
      </c>
      <c r="U24" s="110">
        <f t="shared" si="5"/>
        <v>43640</v>
      </c>
      <c r="V24" s="111">
        <f t="shared" si="6"/>
        <v>12</v>
      </c>
      <c r="W24" s="112">
        <f t="shared" si="7"/>
        <v>12</v>
      </c>
      <c r="X24" s="113">
        <f t="shared" si="8"/>
        <v>0</v>
      </c>
      <c r="Y24" s="112">
        <f t="shared" si="9"/>
        <v>0</v>
      </c>
      <c r="Z24" s="114">
        <f t="shared" si="10"/>
        <v>12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1164</v>
      </c>
      <c r="E25" s="77">
        <v>43640</v>
      </c>
      <c r="F25" s="67">
        <v>80.19</v>
      </c>
      <c r="G25" s="61"/>
      <c r="H25" s="206"/>
      <c r="I25" s="61"/>
      <c r="J25" s="63">
        <f t="shared" si="2"/>
        <v>80.19</v>
      </c>
      <c r="L25" s="64">
        <f t="shared" si="3"/>
        <v>80.19</v>
      </c>
      <c r="N25" s="186">
        <f t="shared" si="11"/>
        <v>16</v>
      </c>
      <c r="O25" s="105" t="s">
        <v>37</v>
      </c>
      <c r="P25" s="188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1164</v>
      </c>
      <c r="U25" s="110">
        <f t="shared" si="5"/>
        <v>43640</v>
      </c>
      <c r="V25" s="111">
        <f t="shared" si="6"/>
        <v>80.19</v>
      </c>
      <c r="W25" s="112">
        <f t="shared" si="7"/>
        <v>80.19</v>
      </c>
      <c r="X25" s="113">
        <f t="shared" si="8"/>
        <v>0</v>
      </c>
      <c r="Y25" s="112">
        <f t="shared" si="9"/>
        <v>0</v>
      </c>
      <c r="Z25" s="114">
        <f t="shared" si="10"/>
        <v>80.19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302</v>
      </c>
      <c r="E26" s="77">
        <v>43641</v>
      </c>
      <c r="F26" s="78">
        <v>19.67</v>
      </c>
      <c r="G26" s="61"/>
      <c r="H26" s="206"/>
      <c r="I26" s="61"/>
      <c r="J26" s="63">
        <f aca="true" t="shared" si="14" ref="J26:J43">F26-G26-H26-I26</f>
        <v>19.67</v>
      </c>
      <c r="L26" s="64">
        <f aca="true" t="shared" si="15" ref="L26:L47">F26</f>
        <v>19.67</v>
      </c>
      <c r="N26" s="186">
        <f t="shared" si="11"/>
        <v>17</v>
      </c>
      <c r="O26" s="105" t="s">
        <v>37</v>
      </c>
      <c r="P26" s="188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302</v>
      </c>
      <c r="U26" s="110">
        <f aca="true" t="shared" si="17" ref="U26:U43">IF(E26=0,"0",E26)</f>
        <v>43641</v>
      </c>
      <c r="V26" s="111">
        <f aca="true" t="shared" si="18" ref="V26:V43">F26</f>
        <v>19.67</v>
      </c>
      <c r="W26" s="112">
        <f aca="true" t="shared" si="19" ref="W26:W43">V26-X26</f>
        <v>19.67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19.67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301</v>
      </c>
      <c r="E27" s="77">
        <v>43641</v>
      </c>
      <c r="F27" s="67">
        <v>307.36</v>
      </c>
      <c r="G27" s="61"/>
      <c r="H27" s="206"/>
      <c r="I27" s="61"/>
      <c r="J27" s="63">
        <f t="shared" si="14"/>
        <v>307.36</v>
      </c>
      <c r="L27" s="64">
        <f t="shared" si="15"/>
        <v>307.36</v>
      </c>
      <c r="N27" s="186">
        <f t="shared" si="11"/>
        <v>18</v>
      </c>
      <c r="O27" s="105" t="s">
        <v>37</v>
      </c>
      <c r="P27" s="188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301</v>
      </c>
      <c r="U27" s="110">
        <f t="shared" si="17"/>
        <v>43641</v>
      </c>
      <c r="V27" s="111">
        <f t="shared" si="18"/>
        <v>307.36</v>
      </c>
      <c r="W27" s="112">
        <f t="shared" si="19"/>
        <v>307.36</v>
      </c>
      <c r="X27" s="113">
        <f t="shared" si="20"/>
        <v>0</v>
      </c>
      <c r="Y27" s="112">
        <f t="shared" si="21"/>
        <v>0</v>
      </c>
      <c r="Z27" s="114">
        <f t="shared" si="22"/>
        <v>307.36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38014</v>
      </c>
      <c r="E28" s="77">
        <v>43641</v>
      </c>
      <c r="F28" s="67">
        <v>148.5</v>
      </c>
      <c r="G28" s="61"/>
      <c r="H28" s="206"/>
      <c r="I28" s="61"/>
      <c r="J28" s="63">
        <f t="shared" si="14"/>
        <v>148.5</v>
      </c>
      <c r="L28" s="64">
        <f t="shared" si="15"/>
        <v>148.5</v>
      </c>
      <c r="N28" s="186">
        <f t="shared" si="11"/>
        <v>19</v>
      </c>
      <c r="O28" s="105" t="s">
        <v>37</v>
      </c>
      <c r="P28" s="188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38014</v>
      </c>
      <c r="U28" s="110">
        <f t="shared" si="17"/>
        <v>43641</v>
      </c>
      <c r="V28" s="111">
        <f t="shared" si="18"/>
        <v>148.5</v>
      </c>
      <c r="W28" s="112">
        <f t="shared" si="19"/>
        <v>148.5</v>
      </c>
      <c r="X28" s="113">
        <f t="shared" si="20"/>
        <v>0</v>
      </c>
      <c r="Y28" s="112">
        <f t="shared" si="21"/>
        <v>0</v>
      </c>
      <c r="Z28" s="114">
        <f t="shared" si="22"/>
        <v>148.5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303</v>
      </c>
      <c r="E29" s="77">
        <v>43642</v>
      </c>
      <c r="F29" s="67">
        <v>133.4</v>
      </c>
      <c r="G29" s="61"/>
      <c r="H29" s="206"/>
      <c r="I29" s="61"/>
      <c r="J29" s="63">
        <f t="shared" si="14"/>
        <v>133.4</v>
      </c>
      <c r="L29" s="64">
        <f t="shared" si="15"/>
        <v>133.4</v>
      </c>
      <c r="N29" s="186">
        <f t="shared" si="11"/>
        <v>20</v>
      </c>
      <c r="O29" s="105" t="s">
        <v>37</v>
      </c>
      <c r="P29" s="188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303</v>
      </c>
      <c r="U29" s="110">
        <f t="shared" si="17"/>
        <v>43642</v>
      </c>
      <c r="V29" s="111">
        <f t="shared" si="18"/>
        <v>133.4</v>
      </c>
      <c r="W29" s="112">
        <f t="shared" si="19"/>
        <v>133.4</v>
      </c>
      <c r="X29" s="113">
        <f t="shared" si="20"/>
        <v>0</v>
      </c>
      <c r="Y29" s="112">
        <f t="shared" si="21"/>
        <v>0</v>
      </c>
      <c r="Z29" s="114">
        <f t="shared" si="22"/>
        <v>133.4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306</v>
      </c>
      <c r="E30" s="77">
        <v>43643</v>
      </c>
      <c r="F30" s="78">
        <v>10.61</v>
      </c>
      <c r="G30" s="61"/>
      <c r="H30" s="206"/>
      <c r="I30" s="61"/>
      <c r="J30" s="63">
        <f t="shared" si="14"/>
        <v>10.61</v>
      </c>
      <c r="L30" s="64">
        <f t="shared" si="15"/>
        <v>10.61</v>
      </c>
      <c r="N30" s="186">
        <f t="shared" si="11"/>
        <v>21</v>
      </c>
      <c r="O30" s="105" t="s">
        <v>37</v>
      </c>
      <c r="P30" s="188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306</v>
      </c>
      <c r="U30" s="110">
        <f t="shared" si="17"/>
        <v>43643</v>
      </c>
      <c r="V30" s="111">
        <f t="shared" si="18"/>
        <v>10.61</v>
      </c>
      <c r="W30" s="112">
        <f t="shared" si="19"/>
        <v>10.61</v>
      </c>
      <c r="X30" s="113">
        <f t="shared" si="20"/>
        <v>0</v>
      </c>
      <c r="Y30" s="112">
        <f t="shared" si="21"/>
        <v>0</v>
      </c>
      <c r="Z30" s="114">
        <f t="shared" si="22"/>
        <v>10.61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305</v>
      </c>
      <c r="E31" s="77">
        <v>43643</v>
      </c>
      <c r="F31" s="67">
        <v>7.77</v>
      </c>
      <c r="G31" s="61"/>
      <c r="H31" s="206"/>
      <c r="I31" s="61"/>
      <c r="J31" s="63">
        <f t="shared" si="14"/>
        <v>7.77</v>
      </c>
      <c r="L31" s="64">
        <f t="shared" si="15"/>
        <v>7.77</v>
      </c>
      <c r="N31" s="186">
        <f t="shared" si="11"/>
        <v>22</v>
      </c>
      <c r="O31" s="105" t="s">
        <v>37</v>
      </c>
      <c r="P31" s="188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305</v>
      </c>
      <c r="U31" s="110">
        <f t="shared" si="17"/>
        <v>43643</v>
      </c>
      <c r="V31" s="111">
        <f t="shared" si="18"/>
        <v>7.77</v>
      </c>
      <c r="W31" s="112">
        <f t="shared" si="19"/>
        <v>7.77</v>
      </c>
      <c r="X31" s="113">
        <f t="shared" si="20"/>
        <v>0</v>
      </c>
      <c r="Y31" s="112">
        <f t="shared" si="21"/>
        <v>0</v>
      </c>
      <c r="Z31" s="114">
        <f t="shared" si="22"/>
        <v>7.77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8006</v>
      </c>
      <c r="E32" s="77">
        <v>43643</v>
      </c>
      <c r="F32" s="78">
        <v>47.07</v>
      </c>
      <c r="G32" s="61"/>
      <c r="H32" s="206"/>
      <c r="I32" s="61"/>
      <c r="J32" s="63">
        <f t="shared" si="14"/>
        <v>47.07</v>
      </c>
      <c r="L32" s="64">
        <f t="shared" si="15"/>
        <v>47.07</v>
      </c>
      <c r="N32" s="186">
        <f t="shared" si="11"/>
        <v>23</v>
      </c>
      <c r="O32" s="105" t="s">
        <v>37</v>
      </c>
      <c r="P32" s="188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8006</v>
      </c>
      <c r="U32" s="110">
        <f t="shared" si="17"/>
        <v>43643</v>
      </c>
      <c r="V32" s="111">
        <f t="shared" si="18"/>
        <v>47.07</v>
      </c>
      <c r="W32" s="112">
        <f t="shared" si="19"/>
        <v>47.07</v>
      </c>
      <c r="X32" s="113">
        <f t="shared" si="20"/>
        <v>0</v>
      </c>
      <c r="Y32" s="112">
        <f t="shared" si="21"/>
        <v>0</v>
      </c>
      <c r="Z32" s="114">
        <f t="shared" si="22"/>
        <v>47.07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38013</v>
      </c>
      <c r="E33" s="77">
        <v>43640</v>
      </c>
      <c r="F33" s="78">
        <v>122.28</v>
      </c>
      <c r="G33" s="61"/>
      <c r="H33" s="206"/>
      <c r="I33" s="61"/>
      <c r="J33" s="63">
        <f t="shared" si="14"/>
        <v>122.28</v>
      </c>
      <c r="L33" s="64">
        <f t="shared" si="15"/>
        <v>122.28</v>
      </c>
      <c r="N33" s="186">
        <f t="shared" si="11"/>
        <v>24</v>
      </c>
      <c r="O33" s="105" t="s">
        <v>37</v>
      </c>
      <c r="P33" s="188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38013</v>
      </c>
      <c r="U33" s="110">
        <f t="shared" si="17"/>
        <v>43640</v>
      </c>
      <c r="V33" s="111">
        <f t="shared" si="18"/>
        <v>122.28</v>
      </c>
      <c r="W33" s="112">
        <f t="shared" si="19"/>
        <v>122.28</v>
      </c>
      <c r="X33" s="113">
        <f t="shared" si="20"/>
        <v>0</v>
      </c>
      <c r="Y33" s="112">
        <f t="shared" si="21"/>
        <v>0</v>
      </c>
      <c r="Z33" s="114">
        <f t="shared" si="22"/>
        <v>122.28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38012</v>
      </c>
      <c r="E34" s="77">
        <v>43640</v>
      </c>
      <c r="F34" s="78">
        <v>21.21</v>
      </c>
      <c r="G34" s="61"/>
      <c r="H34" s="206"/>
      <c r="I34" s="61"/>
      <c r="J34" s="63">
        <f t="shared" si="14"/>
        <v>21.21</v>
      </c>
      <c r="L34" s="64">
        <f t="shared" si="15"/>
        <v>21.21</v>
      </c>
      <c r="N34" s="186">
        <f t="shared" si="11"/>
        <v>25</v>
      </c>
      <c r="O34" s="105" t="s">
        <v>37</v>
      </c>
      <c r="P34" s="188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38012</v>
      </c>
      <c r="U34" s="110">
        <f t="shared" si="17"/>
        <v>43640</v>
      </c>
      <c r="V34" s="111">
        <f t="shared" si="18"/>
        <v>21.21</v>
      </c>
      <c r="W34" s="112">
        <f t="shared" si="19"/>
        <v>21.21</v>
      </c>
      <c r="X34" s="113">
        <f t="shared" si="20"/>
        <v>0</v>
      </c>
      <c r="Y34" s="112">
        <f t="shared" si="21"/>
        <v>0</v>
      </c>
      <c r="Z34" s="114">
        <f t="shared" si="22"/>
        <v>21.21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28</v>
      </c>
      <c r="E35" s="77">
        <v>43646</v>
      </c>
      <c r="F35" s="67">
        <v>153.15</v>
      </c>
      <c r="G35" s="61"/>
      <c r="H35" s="206"/>
      <c r="I35" s="61"/>
      <c r="J35" s="63">
        <f t="shared" si="14"/>
        <v>153.15</v>
      </c>
      <c r="L35" s="64">
        <f t="shared" si="15"/>
        <v>153.15</v>
      </c>
      <c r="N35" s="186">
        <f t="shared" si="11"/>
        <v>26</v>
      </c>
      <c r="O35" s="105" t="s">
        <v>37</v>
      </c>
      <c r="P35" s="188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28</v>
      </c>
      <c r="U35" s="110">
        <f t="shared" si="17"/>
        <v>43646</v>
      </c>
      <c r="V35" s="111">
        <f t="shared" si="18"/>
        <v>153.15</v>
      </c>
      <c r="W35" s="112">
        <f t="shared" si="19"/>
        <v>153.15</v>
      </c>
      <c r="X35" s="113">
        <f t="shared" si="20"/>
        <v>0</v>
      </c>
      <c r="Y35" s="112">
        <f t="shared" si="21"/>
        <v>0</v>
      </c>
      <c r="Z35" s="114">
        <f t="shared" si="22"/>
        <v>153.15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307</v>
      </c>
      <c r="E36" s="77">
        <v>43644</v>
      </c>
      <c r="F36" s="67">
        <v>202.87</v>
      </c>
      <c r="G36" s="61"/>
      <c r="H36" s="206"/>
      <c r="I36" s="61"/>
      <c r="J36" s="63">
        <f t="shared" si="14"/>
        <v>202.87</v>
      </c>
      <c r="L36" s="64">
        <f t="shared" si="15"/>
        <v>202.87</v>
      </c>
      <c r="N36" s="186">
        <f t="shared" si="11"/>
        <v>27</v>
      </c>
      <c r="O36" s="105" t="s">
        <v>37</v>
      </c>
      <c r="P36" s="188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307</v>
      </c>
      <c r="U36" s="110">
        <f t="shared" si="17"/>
        <v>43644</v>
      </c>
      <c r="V36" s="111">
        <f t="shared" si="18"/>
        <v>202.87</v>
      </c>
      <c r="W36" s="112">
        <f t="shared" si="19"/>
        <v>202.87</v>
      </c>
      <c r="X36" s="113">
        <f t="shared" si="20"/>
        <v>0</v>
      </c>
      <c r="Y36" s="112">
        <f t="shared" si="21"/>
        <v>0</v>
      </c>
      <c r="Z36" s="114">
        <f t="shared" si="22"/>
        <v>202.87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308</v>
      </c>
      <c r="E37" s="77">
        <v>43643</v>
      </c>
      <c r="F37" s="67">
        <v>142.01</v>
      </c>
      <c r="G37" s="61"/>
      <c r="H37" s="206"/>
      <c r="I37" s="61"/>
      <c r="J37" s="63">
        <f t="shared" si="14"/>
        <v>142.01</v>
      </c>
      <c r="L37" s="64">
        <f t="shared" si="15"/>
        <v>142.01</v>
      </c>
      <c r="N37" s="186">
        <f t="shared" si="11"/>
        <v>28</v>
      </c>
      <c r="O37" s="105" t="s">
        <v>37</v>
      </c>
      <c r="P37" s="188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308</v>
      </c>
      <c r="U37" s="110">
        <f t="shared" si="17"/>
        <v>43643</v>
      </c>
      <c r="V37" s="111">
        <f t="shared" si="18"/>
        <v>142.01</v>
      </c>
      <c r="W37" s="112">
        <f t="shared" si="19"/>
        <v>142.01</v>
      </c>
      <c r="X37" s="113">
        <f t="shared" si="20"/>
        <v>0</v>
      </c>
      <c r="Y37" s="112">
        <f t="shared" si="21"/>
        <v>0</v>
      </c>
      <c r="Z37" s="114">
        <f t="shared" si="22"/>
        <v>142.01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17396</v>
      </c>
      <c r="E38" s="77">
        <v>43637</v>
      </c>
      <c r="F38" s="67">
        <v>39.99</v>
      </c>
      <c r="G38" s="61"/>
      <c r="H38" s="206"/>
      <c r="I38" s="61"/>
      <c r="J38" s="63">
        <f t="shared" si="14"/>
        <v>39.99</v>
      </c>
      <c r="L38" s="64">
        <f t="shared" si="15"/>
        <v>39.99</v>
      </c>
      <c r="N38" s="186">
        <f t="shared" si="11"/>
        <v>29</v>
      </c>
      <c r="O38" s="105" t="s">
        <v>37</v>
      </c>
      <c r="P38" s="188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17396</v>
      </c>
      <c r="U38" s="110">
        <f t="shared" si="17"/>
        <v>43637</v>
      </c>
      <c r="V38" s="111">
        <f t="shared" si="18"/>
        <v>39.99</v>
      </c>
      <c r="W38" s="112">
        <f t="shared" si="19"/>
        <v>39.99</v>
      </c>
      <c r="X38" s="113">
        <f t="shared" si="20"/>
        <v>0</v>
      </c>
      <c r="Y38" s="112">
        <f t="shared" si="21"/>
        <v>0</v>
      </c>
      <c r="Z38" s="114">
        <f t="shared" si="22"/>
        <v>39.99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 t="s">
        <v>70</v>
      </c>
      <c r="D39" s="76">
        <v>236</v>
      </c>
      <c r="E39" s="77">
        <v>43637</v>
      </c>
      <c r="F39" s="67">
        <v>65.49</v>
      </c>
      <c r="G39" s="61"/>
      <c r="H39" s="206"/>
      <c r="I39" s="61"/>
      <c r="J39" s="63">
        <f t="shared" si="14"/>
        <v>65.49</v>
      </c>
      <c r="L39" s="64">
        <f t="shared" si="15"/>
        <v>65.49</v>
      </c>
      <c r="N39" s="186">
        <f t="shared" si="11"/>
        <v>30</v>
      </c>
      <c r="O39" s="105" t="s">
        <v>37</v>
      </c>
      <c r="P39" s="188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236</v>
      </c>
      <c r="U39" s="110">
        <f t="shared" si="17"/>
        <v>43637</v>
      </c>
      <c r="V39" s="111">
        <f t="shared" si="18"/>
        <v>65.49</v>
      </c>
      <c r="W39" s="112">
        <f t="shared" si="19"/>
        <v>65.49</v>
      </c>
      <c r="X39" s="113">
        <f t="shared" si="20"/>
        <v>0</v>
      </c>
      <c r="Y39" s="112">
        <f t="shared" si="21"/>
        <v>0</v>
      </c>
      <c r="Z39" s="114">
        <f t="shared" si="22"/>
        <v>65.49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277</v>
      </c>
      <c r="E40" s="77">
        <v>43640</v>
      </c>
      <c r="F40" s="67">
        <v>60.1</v>
      </c>
      <c r="G40" s="61"/>
      <c r="H40" s="206"/>
      <c r="I40" s="61"/>
      <c r="J40" s="63">
        <f t="shared" si="14"/>
        <v>60.1</v>
      </c>
      <c r="L40" s="64">
        <f t="shared" si="15"/>
        <v>60.1</v>
      </c>
      <c r="N40" s="186">
        <f t="shared" si="11"/>
        <v>31</v>
      </c>
      <c r="O40" s="105" t="s">
        <v>37</v>
      </c>
      <c r="P40" s="188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277</v>
      </c>
      <c r="U40" s="110">
        <f t="shared" si="17"/>
        <v>43640</v>
      </c>
      <c r="V40" s="111">
        <f t="shared" si="18"/>
        <v>60.1</v>
      </c>
      <c r="W40" s="112">
        <f t="shared" si="19"/>
        <v>60.1</v>
      </c>
      <c r="X40" s="113">
        <f t="shared" si="20"/>
        <v>0</v>
      </c>
      <c r="Y40" s="112">
        <f t="shared" si="21"/>
        <v>0</v>
      </c>
      <c r="Z40" s="114">
        <f t="shared" si="22"/>
        <v>60.1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29</v>
      </c>
      <c r="E41" s="77">
        <v>43644</v>
      </c>
      <c r="F41" s="67">
        <v>60.74</v>
      </c>
      <c r="G41" s="61"/>
      <c r="H41" s="206"/>
      <c r="I41" s="61"/>
      <c r="J41" s="63">
        <f t="shared" si="14"/>
        <v>60.74</v>
      </c>
      <c r="L41" s="64">
        <f t="shared" si="15"/>
        <v>60.74</v>
      </c>
      <c r="N41" s="186">
        <f t="shared" si="11"/>
        <v>32</v>
      </c>
      <c r="O41" s="105" t="s">
        <v>37</v>
      </c>
      <c r="P41" s="188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29</v>
      </c>
      <c r="U41" s="110">
        <f t="shared" si="17"/>
        <v>43644</v>
      </c>
      <c r="V41" s="111">
        <f t="shared" si="18"/>
        <v>60.74</v>
      </c>
      <c r="W41" s="112">
        <f t="shared" si="19"/>
        <v>60.74</v>
      </c>
      <c r="X41" s="113">
        <f t="shared" si="20"/>
        <v>0</v>
      </c>
      <c r="Y41" s="112">
        <f t="shared" si="21"/>
        <v>0</v>
      </c>
      <c r="Z41" s="114">
        <f t="shared" si="22"/>
        <v>60.74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315</v>
      </c>
      <c r="E42" s="77">
        <v>43647</v>
      </c>
      <c r="F42" s="142">
        <v>47.41</v>
      </c>
      <c r="G42" s="61"/>
      <c r="H42" s="206"/>
      <c r="I42" s="61"/>
      <c r="J42" s="63">
        <f t="shared" si="14"/>
        <v>47.41</v>
      </c>
      <c r="L42" s="64">
        <f t="shared" si="15"/>
        <v>47.41</v>
      </c>
      <c r="N42" s="186">
        <f t="shared" si="11"/>
        <v>33</v>
      </c>
      <c r="O42" s="105" t="s">
        <v>37</v>
      </c>
      <c r="P42" s="188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315</v>
      </c>
      <c r="U42" s="110">
        <f t="shared" si="17"/>
        <v>43647</v>
      </c>
      <c r="V42" s="111">
        <f t="shared" si="18"/>
        <v>47.41</v>
      </c>
      <c r="W42" s="112">
        <f t="shared" si="19"/>
        <v>47.41</v>
      </c>
      <c r="X42" s="113">
        <f t="shared" si="20"/>
        <v>0</v>
      </c>
      <c r="Y42" s="112">
        <f t="shared" si="21"/>
        <v>0</v>
      </c>
      <c r="Z42" s="114">
        <f t="shared" si="22"/>
        <v>47.41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26</v>
      </c>
      <c r="E43" s="77">
        <v>43648</v>
      </c>
      <c r="F43" s="67">
        <v>161.27</v>
      </c>
      <c r="G43" s="61"/>
      <c r="H43" s="206"/>
      <c r="I43" s="61"/>
      <c r="J43" s="63">
        <f t="shared" si="14"/>
        <v>161.27</v>
      </c>
      <c r="L43" s="64">
        <f t="shared" si="15"/>
        <v>161.27</v>
      </c>
      <c r="N43" s="186">
        <f t="shared" si="11"/>
        <v>34</v>
      </c>
      <c r="O43" s="105" t="s">
        <v>37</v>
      </c>
      <c r="P43" s="188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26</v>
      </c>
      <c r="U43" s="110">
        <f t="shared" si="17"/>
        <v>43648</v>
      </c>
      <c r="V43" s="111">
        <f t="shared" si="18"/>
        <v>161.27</v>
      </c>
      <c r="W43" s="112">
        <f t="shared" si="19"/>
        <v>161.27</v>
      </c>
      <c r="X43" s="113">
        <f t="shared" si="20"/>
        <v>0</v>
      </c>
      <c r="Y43" s="112">
        <f t="shared" si="21"/>
        <v>0</v>
      </c>
      <c r="Z43" s="114">
        <f t="shared" si="22"/>
        <v>161.27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250</v>
      </c>
      <c r="E44" s="77">
        <v>43649</v>
      </c>
      <c r="F44" s="67">
        <v>89.34</v>
      </c>
      <c r="G44" s="61"/>
      <c r="H44" s="206"/>
      <c r="I44" s="61"/>
      <c r="J44" s="63">
        <f aca="true" t="shared" si="23" ref="J44:J55">F44-G44-H44-I44</f>
        <v>89.34</v>
      </c>
      <c r="L44" s="64">
        <f t="shared" si="15"/>
        <v>89.34</v>
      </c>
      <c r="N44" s="186">
        <f t="shared" si="11"/>
        <v>35</v>
      </c>
      <c r="O44" s="105" t="s">
        <v>37</v>
      </c>
      <c r="P44" s="188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250</v>
      </c>
      <c r="U44" s="110">
        <f aca="true" t="shared" si="25" ref="U44:U55">IF(E44=0,"0",E44)</f>
        <v>43649</v>
      </c>
      <c r="V44" s="111">
        <f aca="true" t="shared" si="26" ref="V44:V55">F44</f>
        <v>89.34</v>
      </c>
      <c r="W44" s="112">
        <f aca="true" t="shared" si="27" ref="W44:W55">V44-X44</f>
        <v>89.34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89.34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318</v>
      </c>
      <c r="E45" s="77">
        <v>43649</v>
      </c>
      <c r="F45" s="67">
        <v>131.56</v>
      </c>
      <c r="G45" s="61"/>
      <c r="H45" s="206"/>
      <c r="I45" s="61"/>
      <c r="J45" s="63">
        <f t="shared" si="23"/>
        <v>131.56</v>
      </c>
      <c r="L45" s="64">
        <f t="shared" si="15"/>
        <v>131.56</v>
      </c>
      <c r="N45" s="186">
        <f t="shared" si="11"/>
        <v>36</v>
      </c>
      <c r="O45" s="105" t="s">
        <v>37</v>
      </c>
      <c r="P45" s="188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318</v>
      </c>
      <c r="U45" s="110">
        <f t="shared" si="25"/>
        <v>43649</v>
      </c>
      <c r="V45" s="111">
        <f t="shared" si="26"/>
        <v>131.56</v>
      </c>
      <c r="W45" s="112">
        <f t="shared" si="27"/>
        <v>131.56</v>
      </c>
      <c r="X45" s="113">
        <f t="shared" si="28"/>
        <v>0</v>
      </c>
      <c r="Y45" s="112">
        <f t="shared" si="29"/>
        <v>0</v>
      </c>
      <c r="Z45" s="114">
        <f t="shared" si="30"/>
        <v>131.56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317</v>
      </c>
      <c r="E46" s="77">
        <v>43649</v>
      </c>
      <c r="F46" s="78">
        <v>83.69</v>
      </c>
      <c r="G46" s="61"/>
      <c r="H46" s="206"/>
      <c r="I46" s="61"/>
      <c r="J46" s="63">
        <f t="shared" si="23"/>
        <v>83.69</v>
      </c>
      <c r="L46" s="64">
        <f>F46</f>
        <v>83.69</v>
      </c>
      <c r="N46" s="186">
        <f t="shared" si="11"/>
        <v>37</v>
      </c>
      <c r="O46" s="105" t="s">
        <v>37</v>
      </c>
      <c r="P46" s="188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317</v>
      </c>
      <c r="U46" s="110">
        <f t="shared" si="25"/>
        <v>43649</v>
      </c>
      <c r="V46" s="111">
        <f t="shared" si="26"/>
        <v>83.69</v>
      </c>
      <c r="W46" s="112">
        <f t="shared" si="27"/>
        <v>83.69</v>
      </c>
      <c r="X46" s="113">
        <f t="shared" si="28"/>
        <v>0</v>
      </c>
      <c r="Y46" s="112">
        <f t="shared" si="29"/>
        <v>0</v>
      </c>
      <c r="Z46" s="114">
        <f t="shared" si="30"/>
        <v>83.69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38016</v>
      </c>
      <c r="E47" s="77">
        <v>43649</v>
      </c>
      <c r="F47" s="78">
        <v>57.87</v>
      </c>
      <c r="G47" s="61"/>
      <c r="H47" s="206"/>
      <c r="I47" s="61"/>
      <c r="J47" s="63">
        <f t="shared" si="23"/>
        <v>57.87</v>
      </c>
      <c r="L47" s="64">
        <f t="shared" si="15"/>
        <v>57.87</v>
      </c>
      <c r="N47" s="186">
        <f t="shared" si="11"/>
        <v>38</v>
      </c>
      <c r="O47" s="105" t="s">
        <v>37</v>
      </c>
      <c r="P47" s="188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38016</v>
      </c>
      <c r="U47" s="110">
        <f t="shared" si="25"/>
        <v>43649</v>
      </c>
      <c r="V47" s="111">
        <f t="shared" si="26"/>
        <v>57.87</v>
      </c>
      <c r="W47" s="112">
        <f t="shared" si="27"/>
        <v>57.87</v>
      </c>
      <c r="X47" s="113">
        <f t="shared" si="28"/>
        <v>0</v>
      </c>
      <c r="Y47" s="112">
        <f t="shared" si="29"/>
        <v>0</v>
      </c>
      <c r="Z47" s="114">
        <f t="shared" si="30"/>
        <v>57.87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249</v>
      </c>
      <c r="E48" s="77">
        <v>43649</v>
      </c>
      <c r="F48" s="78">
        <v>43.44</v>
      </c>
      <c r="G48" s="61"/>
      <c r="H48" s="206"/>
      <c r="I48" s="61"/>
      <c r="J48" s="63">
        <f t="shared" si="23"/>
        <v>43.44</v>
      </c>
      <c r="L48" s="64">
        <f aca="true" t="shared" si="32" ref="L48:L55">F48</f>
        <v>43.44</v>
      </c>
      <c r="N48" s="186">
        <f t="shared" si="11"/>
        <v>39</v>
      </c>
      <c r="O48" s="105" t="s">
        <v>37</v>
      </c>
      <c r="P48" s="188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249</v>
      </c>
      <c r="U48" s="110">
        <f t="shared" si="25"/>
        <v>43649</v>
      </c>
      <c r="V48" s="111">
        <f t="shared" si="26"/>
        <v>43.44</v>
      </c>
      <c r="W48" s="112">
        <f t="shared" si="27"/>
        <v>43.44</v>
      </c>
      <c r="X48" s="113">
        <f t="shared" si="28"/>
        <v>0</v>
      </c>
      <c r="Y48" s="112">
        <f t="shared" si="29"/>
        <v>0</v>
      </c>
      <c r="Z48" s="114">
        <f t="shared" si="30"/>
        <v>43.44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17399</v>
      </c>
      <c r="E49" s="77">
        <v>43650</v>
      </c>
      <c r="F49" s="67">
        <v>17.71</v>
      </c>
      <c r="G49" s="61"/>
      <c r="H49" s="206"/>
      <c r="I49" s="61"/>
      <c r="J49" s="63">
        <f t="shared" si="23"/>
        <v>17.71</v>
      </c>
      <c r="L49" s="64">
        <f t="shared" si="32"/>
        <v>17.71</v>
      </c>
      <c r="N49" s="186">
        <f t="shared" si="11"/>
        <v>40</v>
      </c>
      <c r="O49" s="105" t="s">
        <v>37</v>
      </c>
      <c r="P49" s="188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17399</v>
      </c>
      <c r="U49" s="110">
        <f t="shared" si="25"/>
        <v>43650</v>
      </c>
      <c r="V49" s="111">
        <f t="shared" si="26"/>
        <v>17.71</v>
      </c>
      <c r="W49" s="112">
        <f t="shared" si="27"/>
        <v>17.71</v>
      </c>
      <c r="X49" s="113">
        <f t="shared" si="28"/>
        <v>0</v>
      </c>
      <c r="Y49" s="112">
        <f t="shared" si="29"/>
        <v>0</v>
      </c>
      <c r="Z49" s="114">
        <f t="shared" si="30"/>
        <v>17.71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321</v>
      </c>
      <c r="E50" s="77">
        <v>43650</v>
      </c>
      <c r="F50" s="67">
        <v>36.29</v>
      </c>
      <c r="G50" s="61"/>
      <c r="H50" s="206"/>
      <c r="I50" s="61"/>
      <c r="J50" s="63">
        <f t="shared" si="23"/>
        <v>36.29</v>
      </c>
      <c r="L50" s="64">
        <f t="shared" si="32"/>
        <v>36.29</v>
      </c>
      <c r="N50" s="186">
        <f t="shared" si="11"/>
        <v>41</v>
      </c>
      <c r="O50" s="105" t="s">
        <v>37</v>
      </c>
      <c r="P50" s="188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321</v>
      </c>
      <c r="U50" s="110">
        <f t="shared" si="25"/>
        <v>43650</v>
      </c>
      <c r="V50" s="111">
        <f t="shared" si="26"/>
        <v>36.29</v>
      </c>
      <c r="W50" s="112">
        <f t="shared" si="27"/>
        <v>36.29</v>
      </c>
      <c r="X50" s="113">
        <f t="shared" si="28"/>
        <v>0</v>
      </c>
      <c r="Y50" s="112">
        <f t="shared" si="29"/>
        <v>0</v>
      </c>
      <c r="Z50" s="114">
        <f t="shared" si="30"/>
        <v>36.29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7754</v>
      </c>
      <c r="E51" s="77">
        <v>43651</v>
      </c>
      <c r="F51" s="67">
        <v>164.27</v>
      </c>
      <c r="G51" s="61"/>
      <c r="H51" s="206"/>
      <c r="I51" s="61"/>
      <c r="J51" s="63">
        <f t="shared" si="23"/>
        <v>164.27</v>
      </c>
      <c r="L51" s="64">
        <f t="shared" si="32"/>
        <v>164.27</v>
      </c>
      <c r="N51" s="186">
        <f t="shared" si="11"/>
        <v>42</v>
      </c>
      <c r="O51" s="105" t="s">
        <v>37</v>
      </c>
      <c r="P51" s="188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7754</v>
      </c>
      <c r="U51" s="110">
        <f t="shared" si="25"/>
        <v>43651</v>
      </c>
      <c r="V51" s="111">
        <f t="shared" si="26"/>
        <v>164.27</v>
      </c>
      <c r="W51" s="112">
        <f t="shared" si="27"/>
        <v>164.27</v>
      </c>
      <c r="X51" s="113">
        <f t="shared" si="28"/>
        <v>0</v>
      </c>
      <c r="Y51" s="112">
        <f t="shared" si="29"/>
        <v>0</v>
      </c>
      <c r="Z51" s="114">
        <f t="shared" si="30"/>
        <v>164.27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11</v>
      </c>
      <c r="E52" s="77">
        <v>43651</v>
      </c>
      <c r="F52" s="67">
        <v>170.31</v>
      </c>
      <c r="G52" s="61"/>
      <c r="H52" s="206"/>
      <c r="I52" s="61"/>
      <c r="J52" s="63">
        <f t="shared" si="23"/>
        <v>170.31</v>
      </c>
      <c r="L52" s="64">
        <f t="shared" si="32"/>
        <v>170.31</v>
      </c>
      <c r="N52" s="186">
        <f t="shared" si="11"/>
        <v>43</v>
      </c>
      <c r="O52" s="105" t="s">
        <v>37</v>
      </c>
      <c r="P52" s="188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11</v>
      </c>
      <c r="U52" s="110">
        <f t="shared" si="25"/>
        <v>43651</v>
      </c>
      <c r="V52" s="111">
        <f t="shared" si="26"/>
        <v>170.31</v>
      </c>
      <c r="W52" s="112">
        <f t="shared" si="27"/>
        <v>170.31</v>
      </c>
      <c r="X52" s="113">
        <f t="shared" si="28"/>
        <v>0</v>
      </c>
      <c r="Y52" s="112">
        <f t="shared" si="29"/>
        <v>0</v>
      </c>
      <c r="Z52" s="114">
        <f t="shared" si="30"/>
        <v>170.31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324</v>
      </c>
      <c r="E53" s="77">
        <v>43651</v>
      </c>
      <c r="F53" s="78">
        <v>107.78</v>
      </c>
      <c r="G53" s="61"/>
      <c r="H53" s="206"/>
      <c r="I53" s="61"/>
      <c r="J53" s="63">
        <f t="shared" si="23"/>
        <v>107.78</v>
      </c>
      <c r="L53" s="64">
        <f t="shared" si="32"/>
        <v>107.78</v>
      </c>
      <c r="N53" s="186">
        <f t="shared" si="11"/>
        <v>44</v>
      </c>
      <c r="O53" s="105" t="s">
        <v>37</v>
      </c>
      <c r="P53" s="188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324</v>
      </c>
      <c r="U53" s="110">
        <f t="shared" si="25"/>
        <v>43651</v>
      </c>
      <c r="V53" s="111">
        <f t="shared" si="26"/>
        <v>107.78</v>
      </c>
      <c r="W53" s="112">
        <f t="shared" si="27"/>
        <v>107.78</v>
      </c>
      <c r="X53" s="113">
        <f t="shared" si="28"/>
        <v>0</v>
      </c>
      <c r="Y53" s="112">
        <f t="shared" si="29"/>
        <v>0</v>
      </c>
      <c r="Z53" s="114">
        <f t="shared" si="30"/>
        <v>107.78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327</v>
      </c>
      <c r="E54" s="77">
        <v>43652</v>
      </c>
      <c r="F54" s="78">
        <v>291.52</v>
      </c>
      <c r="G54" s="61"/>
      <c r="H54" s="206"/>
      <c r="I54" s="61"/>
      <c r="J54" s="63">
        <f t="shared" si="23"/>
        <v>291.52</v>
      </c>
      <c r="L54" s="64">
        <f t="shared" si="32"/>
        <v>291.52</v>
      </c>
      <c r="N54" s="186">
        <f t="shared" si="11"/>
        <v>45</v>
      </c>
      <c r="O54" s="105" t="s">
        <v>37</v>
      </c>
      <c r="P54" s="188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327</v>
      </c>
      <c r="U54" s="110">
        <f t="shared" si="25"/>
        <v>43652</v>
      </c>
      <c r="V54" s="111">
        <f t="shared" si="26"/>
        <v>291.52</v>
      </c>
      <c r="W54" s="112">
        <f t="shared" si="27"/>
        <v>291.52</v>
      </c>
      <c r="X54" s="113">
        <f t="shared" si="28"/>
        <v>0</v>
      </c>
      <c r="Y54" s="112">
        <f t="shared" si="29"/>
        <v>0</v>
      </c>
      <c r="Z54" s="114">
        <f t="shared" si="30"/>
        <v>291.52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1160049</v>
      </c>
      <c r="E55" s="77">
        <v>43655</v>
      </c>
      <c r="F55" s="78">
        <v>99.13</v>
      </c>
      <c r="G55" s="61"/>
      <c r="H55" s="206"/>
      <c r="I55" s="61"/>
      <c r="J55" s="63">
        <f t="shared" si="23"/>
        <v>99.13</v>
      </c>
      <c r="L55" s="64">
        <f t="shared" si="32"/>
        <v>99.13</v>
      </c>
      <c r="N55" s="186">
        <f t="shared" si="11"/>
        <v>46</v>
      </c>
      <c r="O55" s="105" t="s">
        <v>37</v>
      </c>
      <c r="P55" s="188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1160049</v>
      </c>
      <c r="U55" s="110">
        <f t="shared" si="25"/>
        <v>43655</v>
      </c>
      <c r="V55" s="111">
        <f t="shared" si="26"/>
        <v>99.13</v>
      </c>
      <c r="W55" s="112">
        <f t="shared" si="27"/>
        <v>99.13</v>
      </c>
      <c r="X55" s="113">
        <f t="shared" si="28"/>
        <v>0</v>
      </c>
      <c r="Y55" s="112">
        <f t="shared" si="29"/>
        <v>0</v>
      </c>
      <c r="Z55" s="114">
        <f t="shared" si="30"/>
        <v>99.13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38015</v>
      </c>
      <c r="E56" s="77">
        <v>43656</v>
      </c>
      <c r="F56" s="67">
        <v>82.9</v>
      </c>
      <c r="G56" s="61"/>
      <c r="H56" s="206"/>
      <c r="I56" s="61"/>
      <c r="J56" s="63">
        <f>F56-G56-H56-I56</f>
        <v>82.9</v>
      </c>
      <c r="L56" s="64">
        <f>F56</f>
        <v>82.9</v>
      </c>
      <c r="N56" s="186">
        <f t="shared" si="11"/>
        <v>47</v>
      </c>
      <c r="O56" s="105" t="s">
        <v>37</v>
      </c>
      <c r="P56" s="188" t="s">
        <v>39</v>
      </c>
      <c r="Q56" s="106" t="s">
        <v>39</v>
      </c>
      <c r="R56" s="107" t="s">
        <v>51</v>
      </c>
      <c r="S56" s="108" t="s">
        <v>56</v>
      </c>
      <c r="T56" s="109">
        <f>D56</f>
        <v>38015</v>
      </c>
      <c r="U56" s="110">
        <f>IF(E56=0,"0",E56)</f>
        <v>43656</v>
      </c>
      <c r="V56" s="111">
        <f>F56</f>
        <v>82.9</v>
      </c>
      <c r="W56" s="112">
        <f>V56-X56</f>
        <v>82.9</v>
      </c>
      <c r="X56" s="113">
        <f>I56</f>
        <v>0</v>
      </c>
      <c r="Y56" s="112">
        <f>G56+H56</f>
        <v>0</v>
      </c>
      <c r="Z56" s="114">
        <f>W56-Y56</f>
        <v>82.9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304003</v>
      </c>
      <c r="E57" s="77">
        <v>43658</v>
      </c>
      <c r="F57" s="67">
        <v>155.59</v>
      </c>
      <c r="G57" s="61"/>
      <c r="H57" s="206"/>
      <c r="I57" s="61"/>
      <c r="J57" s="63">
        <f>F57-G57-H57-I57</f>
        <v>155.59</v>
      </c>
      <c r="L57" s="64">
        <f>F57</f>
        <v>155.59</v>
      </c>
      <c r="N57" s="186">
        <f t="shared" si="11"/>
        <v>48</v>
      </c>
      <c r="O57" s="105" t="s">
        <v>37</v>
      </c>
      <c r="P57" s="188" t="s">
        <v>39</v>
      </c>
      <c r="Q57" s="106" t="s">
        <v>39</v>
      </c>
      <c r="R57" s="107" t="s">
        <v>51</v>
      </c>
      <c r="S57" s="108" t="s">
        <v>56</v>
      </c>
      <c r="T57" s="109">
        <f>D57</f>
        <v>304003</v>
      </c>
      <c r="U57" s="110">
        <f>IF(E57=0,"0",E57)</f>
        <v>43658</v>
      </c>
      <c r="V57" s="111">
        <f>F57</f>
        <v>155.59</v>
      </c>
      <c r="W57" s="112">
        <f>V57-X57</f>
        <v>155.59</v>
      </c>
      <c r="X57" s="113">
        <f>I57</f>
        <v>0</v>
      </c>
      <c r="Y57" s="112">
        <f>G57+H57</f>
        <v>0</v>
      </c>
      <c r="Z57" s="114">
        <f>W57-Y57</f>
        <v>155.59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78</v>
      </c>
      <c r="E58" s="77">
        <v>43661</v>
      </c>
      <c r="F58" s="67">
        <v>140.06</v>
      </c>
      <c r="G58" s="61"/>
      <c r="H58" s="206"/>
      <c r="I58" s="61"/>
      <c r="J58" s="63">
        <f>F58-G58-H58-I58</f>
        <v>140.06</v>
      </c>
      <c r="L58" s="64">
        <f>F58</f>
        <v>140.06</v>
      </c>
      <c r="N58" s="186">
        <f t="shared" si="11"/>
        <v>49</v>
      </c>
      <c r="O58" s="105" t="s">
        <v>37</v>
      </c>
      <c r="P58" s="188" t="s">
        <v>39</v>
      </c>
      <c r="Q58" s="106" t="s">
        <v>39</v>
      </c>
      <c r="R58" s="107" t="s">
        <v>51</v>
      </c>
      <c r="S58" s="108" t="s">
        <v>56</v>
      </c>
      <c r="T58" s="109">
        <f>D58</f>
        <v>78</v>
      </c>
      <c r="U58" s="110">
        <f>IF(E58=0,"0",E58)</f>
        <v>43661</v>
      </c>
      <c r="V58" s="111">
        <f>F58</f>
        <v>140.06</v>
      </c>
      <c r="W58" s="112">
        <f>V58-X58</f>
        <v>140.06</v>
      </c>
      <c r="X58" s="113">
        <f>I58</f>
        <v>0</v>
      </c>
      <c r="Y58" s="112">
        <f>G58+H58</f>
        <v>0</v>
      </c>
      <c r="Z58" s="114">
        <f>W58-Y58</f>
        <v>140.06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302</v>
      </c>
      <c r="E59" s="77">
        <v>43661</v>
      </c>
      <c r="F59" s="67">
        <v>88.61</v>
      </c>
      <c r="G59" s="61"/>
      <c r="H59" s="206"/>
      <c r="I59" s="61"/>
      <c r="J59" s="63">
        <f>F59-G59-H59-I59</f>
        <v>88.61</v>
      </c>
      <c r="L59" s="64">
        <f>F59</f>
        <v>88.61</v>
      </c>
      <c r="N59" s="186">
        <f t="shared" si="11"/>
        <v>50</v>
      </c>
      <c r="O59" s="105" t="s">
        <v>37</v>
      </c>
      <c r="P59" s="188" t="s">
        <v>39</v>
      </c>
      <c r="Q59" s="106" t="s">
        <v>39</v>
      </c>
      <c r="R59" s="107" t="s">
        <v>51</v>
      </c>
      <c r="S59" s="108" t="s">
        <v>56</v>
      </c>
      <c r="T59" s="109">
        <f>D59</f>
        <v>302</v>
      </c>
      <c r="U59" s="110">
        <f>IF(E59=0,"0",E59)</f>
        <v>43661</v>
      </c>
      <c r="V59" s="111">
        <f>F59</f>
        <v>88.61</v>
      </c>
      <c r="W59" s="112">
        <f>V59-X59</f>
        <v>88.61</v>
      </c>
      <c r="X59" s="113">
        <f>I59</f>
        <v>0</v>
      </c>
      <c r="Y59" s="112">
        <f>G59+H59</f>
        <v>0</v>
      </c>
      <c r="Z59" s="114">
        <f>W59-Y59</f>
        <v>88.61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560</v>
      </c>
      <c r="E60" s="77">
        <v>43661</v>
      </c>
      <c r="F60" s="67">
        <v>601.92</v>
      </c>
      <c r="G60" s="61"/>
      <c r="H60" s="206"/>
      <c r="I60" s="61"/>
      <c r="J60" s="63">
        <f aca="true" t="shared" si="35" ref="J60:J90">F60-G60-H60-I60</f>
        <v>601.92</v>
      </c>
      <c r="L60" s="64">
        <f aca="true" t="shared" si="36" ref="L60:L79">F60</f>
        <v>601.92</v>
      </c>
      <c r="N60" s="186">
        <f t="shared" si="11"/>
        <v>51</v>
      </c>
      <c r="O60" s="105" t="s">
        <v>37</v>
      </c>
      <c r="P60" s="188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90">D60</f>
        <v>560</v>
      </c>
      <c r="U60" s="110">
        <f aca="true" t="shared" si="38" ref="U60:U90">IF(E60=0,"0",E60)</f>
        <v>43661</v>
      </c>
      <c r="V60" s="111">
        <f aca="true" t="shared" si="39" ref="V60:V90">F60</f>
        <v>601.92</v>
      </c>
      <c r="W60" s="112">
        <f aca="true" t="shared" si="40" ref="W60:W90">V60-X60</f>
        <v>601.92</v>
      </c>
      <c r="X60" s="113">
        <f aca="true" t="shared" si="41" ref="X60:X90">I60</f>
        <v>0</v>
      </c>
      <c r="Y60" s="112">
        <f aca="true" t="shared" si="42" ref="Y60:Y90">G60+H60</f>
        <v>0</v>
      </c>
      <c r="Z60" s="114">
        <f aca="true" t="shared" si="43" ref="Z60:Z90">W60-Y60</f>
        <v>601.92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283</v>
      </c>
      <c r="E61" s="77">
        <v>43661</v>
      </c>
      <c r="F61" s="67">
        <v>309.14</v>
      </c>
      <c r="G61" s="61"/>
      <c r="H61" s="206"/>
      <c r="I61" s="61"/>
      <c r="J61" s="63">
        <f t="shared" si="35"/>
        <v>309.14</v>
      </c>
      <c r="L61" s="64">
        <f t="shared" si="36"/>
        <v>309.14</v>
      </c>
      <c r="N61" s="186">
        <f t="shared" si="11"/>
        <v>52</v>
      </c>
      <c r="O61" s="105" t="s">
        <v>37</v>
      </c>
      <c r="P61" s="188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283</v>
      </c>
      <c r="U61" s="110">
        <f t="shared" si="38"/>
        <v>43661</v>
      </c>
      <c r="V61" s="111">
        <f t="shared" si="39"/>
        <v>309.14</v>
      </c>
      <c r="W61" s="112">
        <f t="shared" si="40"/>
        <v>309.14</v>
      </c>
      <c r="X61" s="113">
        <f t="shared" si="41"/>
        <v>0</v>
      </c>
      <c r="Y61" s="112">
        <f t="shared" si="42"/>
        <v>0</v>
      </c>
      <c r="Z61" s="114">
        <f t="shared" si="43"/>
        <v>309.14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260</v>
      </c>
      <c r="E62" s="77">
        <v>43661</v>
      </c>
      <c r="F62" s="67">
        <v>88.9</v>
      </c>
      <c r="G62" s="61"/>
      <c r="H62" s="206"/>
      <c r="I62" s="61"/>
      <c r="J62" s="63">
        <f t="shared" si="35"/>
        <v>88.9</v>
      </c>
      <c r="L62" s="64">
        <f t="shared" si="36"/>
        <v>88.9</v>
      </c>
      <c r="N62" s="186">
        <f t="shared" si="11"/>
        <v>53</v>
      </c>
      <c r="O62" s="105" t="s">
        <v>37</v>
      </c>
      <c r="P62" s="188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260</v>
      </c>
      <c r="U62" s="110">
        <f t="shared" si="38"/>
        <v>43661</v>
      </c>
      <c r="V62" s="111">
        <f t="shared" si="39"/>
        <v>88.9</v>
      </c>
      <c r="W62" s="112">
        <f t="shared" si="40"/>
        <v>88.9</v>
      </c>
      <c r="X62" s="113">
        <f t="shared" si="41"/>
        <v>0</v>
      </c>
      <c r="Y62" s="112">
        <f t="shared" si="42"/>
        <v>0</v>
      </c>
      <c r="Z62" s="114">
        <f t="shared" si="43"/>
        <v>88.9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637</v>
      </c>
      <c r="E63" s="77">
        <v>43654</v>
      </c>
      <c r="F63" s="67">
        <v>78.69</v>
      </c>
      <c r="G63" s="61"/>
      <c r="H63" s="206"/>
      <c r="I63" s="61"/>
      <c r="J63" s="63">
        <f t="shared" si="35"/>
        <v>78.69</v>
      </c>
      <c r="L63" s="64">
        <f t="shared" si="36"/>
        <v>78.69</v>
      </c>
      <c r="N63" s="186">
        <f t="shared" si="11"/>
        <v>54</v>
      </c>
      <c r="O63" s="105" t="s">
        <v>37</v>
      </c>
      <c r="P63" s="188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637</v>
      </c>
      <c r="U63" s="110">
        <f t="shared" si="38"/>
        <v>43654</v>
      </c>
      <c r="V63" s="111">
        <f t="shared" si="39"/>
        <v>78.69</v>
      </c>
      <c r="W63" s="112">
        <f t="shared" si="40"/>
        <v>78.69</v>
      </c>
      <c r="X63" s="113">
        <f t="shared" si="41"/>
        <v>0</v>
      </c>
      <c r="Y63" s="112">
        <f t="shared" si="42"/>
        <v>0</v>
      </c>
      <c r="Z63" s="114">
        <f t="shared" si="43"/>
        <v>78.69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651</v>
      </c>
      <c r="E64" s="77">
        <v>43655</v>
      </c>
      <c r="F64" s="67">
        <v>63.85</v>
      </c>
      <c r="G64" s="61"/>
      <c r="H64" s="206"/>
      <c r="I64" s="61"/>
      <c r="J64" s="63">
        <f t="shared" si="35"/>
        <v>63.85</v>
      </c>
      <c r="L64" s="64">
        <f t="shared" si="36"/>
        <v>63.85</v>
      </c>
      <c r="N64" s="186">
        <f t="shared" si="11"/>
        <v>55</v>
      </c>
      <c r="O64" s="105" t="s">
        <v>37</v>
      </c>
      <c r="P64" s="188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651</v>
      </c>
      <c r="U64" s="110">
        <f t="shared" si="38"/>
        <v>43655</v>
      </c>
      <c r="V64" s="111">
        <f t="shared" si="39"/>
        <v>63.85</v>
      </c>
      <c r="W64" s="112">
        <f t="shared" si="40"/>
        <v>63.85</v>
      </c>
      <c r="X64" s="113">
        <f t="shared" si="41"/>
        <v>0</v>
      </c>
      <c r="Y64" s="112">
        <f t="shared" si="42"/>
        <v>0</v>
      </c>
      <c r="Z64" s="114">
        <f t="shared" si="43"/>
        <v>63.85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655</v>
      </c>
      <c r="E65" s="77">
        <v>43664</v>
      </c>
      <c r="F65" s="67">
        <v>54.06</v>
      </c>
      <c r="G65" s="61"/>
      <c r="H65" s="206"/>
      <c r="I65" s="61"/>
      <c r="J65" s="63">
        <f t="shared" si="35"/>
        <v>54.06</v>
      </c>
      <c r="L65" s="64">
        <f t="shared" si="36"/>
        <v>54.06</v>
      </c>
      <c r="N65" s="186">
        <f t="shared" si="11"/>
        <v>56</v>
      </c>
      <c r="O65" s="105" t="s">
        <v>37</v>
      </c>
      <c r="P65" s="188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655</v>
      </c>
      <c r="U65" s="110">
        <f t="shared" si="38"/>
        <v>43664</v>
      </c>
      <c r="V65" s="111">
        <f t="shared" si="39"/>
        <v>54.06</v>
      </c>
      <c r="W65" s="112">
        <f t="shared" si="40"/>
        <v>54.06</v>
      </c>
      <c r="X65" s="113">
        <f t="shared" si="41"/>
        <v>0</v>
      </c>
      <c r="Y65" s="112">
        <f t="shared" si="42"/>
        <v>0</v>
      </c>
      <c r="Z65" s="114">
        <f t="shared" si="43"/>
        <v>54.06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330</v>
      </c>
      <c r="E66" s="77">
        <v>43664</v>
      </c>
      <c r="F66" s="67">
        <v>70.31</v>
      </c>
      <c r="G66" s="61"/>
      <c r="H66" s="206"/>
      <c r="I66" s="61"/>
      <c r="J66" s="63">
        <f t="shared" si="35"/>
        <v>70.31</v>
      </c>
      <c r="L66" s="64">
        <f t="shared" si="36"/>
        <v>70.31</v>
      </c>
      <c r="N66" s="186">
        <f t="shared" si="11"/>
        <v>57</v>
      </c>
      <c r="O66" s="105" t="s">
        <v>37</v>
      </c>
      <c r="P66" s="188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330</v>
      </c>
      <c r="U66" s="110">
        <f t="shared" si="38"/>
        <v>43664</v>
      </c>
      <c r="V66" s="111">
        <f t="shared" si="39"/>
        <v>70.31</v>
      </c>
      <c r="W66" s="112">
        <f t="shared" si="40"/>
        <v>70.31</v>
      </c>
      <c r="X66" s="113">
        <f t="shared" si="41"/>
        <v>0</v>
      </c>
      <c r="Y66" s="112">
        <f t="shared" si="42"/>
        <v>0</v>
      </c>
      <c r="Z66" s="114">
        <f t="shared" si="43"/>
        <v>70.31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331</v>
      </c>
      <c r="E67" s="77">
        <v>43664</v>
      </c>
      <c r="F67" s="67">
        <v>289.71</v>
      </c>
      <c r="G67" s="61"/>
      <c r="H67" s="206"/>
      <c r="I67" s="61"/>
      <c r="J67" s="63">
        <f t="shared" si="35"/>
        <v>289.71</v>
      </c>
      <c r="L67" s="64">
        <f t="shared" si="36"/>
        <v>289.71</v>
      </c>
      <c r="N67" s="186">
        <f t="shared" si="11"/>
        <v>58</v>
      </c>
      <c r="O67" s="105" t="s">
        <v>37</v>
      </c>
      <c r="P67" s="188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331</v>
      </c>
      <c r="U67" s="110">
        <f t="shared" si="38"/>
        <v>43664</v>
      </c>
      <c r="V67" s="111">
        <f t="shared" si="39"/>
        <v>289.71</v>
      </c>
      <c r="W67" s="112">
        <f t="shared" si="40"/>
        <v>289.71</v>
      </c>
      <c r="X67" s="113">
        <f t="shared" si="41"/>
        <v>0</v>
      </c>
      <c r="Y67" s="112">
        <f t="shared" si="42"/>
        <v>0</v>
      </c>
      <c r="Z67" s="114">
        <f t="shared" si="43"/>
        <v>289.71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32</v>
      </c>
      <c r="E68" s="77">
        <v>43665</v>
      </c>
      <c r="F68" s="67">
        <v>34.17</v>
      </c>
      <c r="G68" s="61"/>
      <c r="H68" s="206"/>
      <c r="I68" s="61"/>
      <c r="J68" s="63">
        <f t="shared" si="35"/>
        <v>34.17</v>
      </c>
      <c r="L68" s="64">
        <f t="shared" si="36"/>
        <v>34.17</v>
      </c>
      <c r="N68" s="186">
        <f t="shared" si="11"/>
        <v>59</v>
      </c>
      <c r="O68" s="105" t="s">
        <v>37</v>
      </c>
      <c r="P68" s="188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32</v>
      </c>
      <c r="U68" s="110">
        <f t="shared" si="38"/>
        <v>43665</v>
      </c>
      <c r="V68" s="111">
        <f t="shared" si="39"/>
        <v>34.17</v>
      </c>
      <c r="W68" s="112">
        <f t="shared" si="40"/>
        <v>34.17</v>
      </c>
      <c r="X68" s="113">
        <f t="shared" si="41"/>
        <v>0</v>
      </c>
      <c r="Y68" s="112">
        <f t="shared" si="42"/>
        <v>0</v>
      </c>
      <c r="Z68" s="114">
        <f t="shared" si="43"/>
        <v>34.17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40</v>
      </c>
      <c r="E69" s="77">
        <v>43665</v>
      </c>
      <c r="F69" s="67">
        <v>28.66</v>
      </c>
      <c r="G69" s="61"/>
      <c r="H69" s="206"/>
      <c r="I69" s="61"/>
      <c r="J69" s="63">
        <f t="shared" si="35"/>
        <v>28.66</v>
      </c>
      <c r="L69" s="64">
        <f t="shared" si="36"/>
        <v>28.66</v>
      </c>
      <c r="N69" s="186">
        <f t="shared" si="11"/>
        <v>60</v>
      </c>
      <c r="O69" s="105" t="s">
        <v>37</v>
      </c>
      <c r="P69" s="188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40</v>
      </c>
      <c r="U69" s="110">
        <f t="shared" si="38"/>
        <v>43665</v>
      </c>
      <c r="V69" s="111">
        <f t="shared" si="39"/>
        <v>28.66</v>
      </c>
      <c r="W69" s="112">
        <f t="shared" si="40"/>
        <v>28.66</v>
      </c>
      <c r="X69" s="113">
        <f t="shared" si="41"/>
        <v>0</v>
      </c>
      <c r="Y69" s="112">
        <f t="shared" si="42"/>
        <v>0</v>
      </c>
      <c r="Z69" s="114">
        <f t="shared" si="43"/>
        <v>28.66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270</v>
      </c>
      <c r="E70" s="77">
        <v>43668</v>
      </c>
      <c r="F70" s="67">
        <v>49.34</v>
      </c>
      <c r="G70" s="61"/>
      <c r="H70" s="206"/>
      <c r="I70" s="61"/>
      <c r="J70" s="63">
        <f t="shared" si="35"/>
        <v>49.34</v>
      </c>
      <c r="L70" s="64">
        <f t="shared" si="36"/>
        <v>49.34</v>
      </c>
      <c r="N70" s="186">
        <f t="shared" si="11"/>
        <v>61</v>
      </c>
      <c r="O70" s="105" t="s">
        <v>37</v>
      </c>
      <c r="P70" s="188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270</v>
      </c>
      <c r="U70" s="110">
        <f t="shared" si="38"/>
        <v>43668</v>
      </c>
      <c r="V70" s="111">
        <f t="shared" si="39"/>
        <v>49.34</v>
      </c>
      <c r="W70" s="112">
        <f t="shared" si="40"/>
        <v>49.34</v>
      </c>
      <c r="X70" s="113">
        <f t="shared" si="41"/>
        <v>0</v>
      </c>
      <c r="Y70" s="112">
        <f t="shared" si="42"/>
        <v>0</v>
      </c>
      <c r="Z70" s="114">
        <f t="shared" si="43"/>
        <v>49.34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38017</v>
      </c>
      <c r="E71" s="77">
        <v>43664</v>
      </c>
      <c r="F71" s="67">
        <v>30.61</v>
      </c>
      <c r="G71" s="61"/>
      <c r="H71" s="206"/>
      <c r="I71" s="61"/>
      <c r="J71" s="63">
        <f t="shared" si="35"/>
        <v>30.61</v>
      </c>
      <c r="L71" s="64">
        <f t="shared" si="36"/>
        <v>30.61</v>
      </c>
      <c r="N71" s="186">
        <f t="shared" si="11"/>
        <v>62</v>
      </c>
      <c r="O71" s="105" t="s">
        <v>37</v>
      </c>
      <c r="P71" s="188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38017</v>
      </c>
      <c r="U71" s="110">
        <f t="shared" si="38"/>
        <v>43664</v>
      </c>
      <c r="V71" s="111">
        <f t="shared" si="39"/>
        <v>30.61</v>
      </c>
      <c r="W71" s="112">
        <f t="shared" si="40"/>
        <v>30.61</v>
      </c>
      <c r="X71" s="113">
        <f t="shared" si="41"/>
        <v>0</v>
      </c>
      <c r="Y71" s="112">
        <f t="shared" si="42"/>
        <v>0</v>
      </c>
      <c r="Z71" s="114">
        <f t="shared" si="43"/>
        <v>30.61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340</v>
      </c>
      <c r="E72" s="77">
        <v>43665</v>
      </c>
      <c r="F72" s="67">
        <v>31.82</v>
      </c>
      <c r="G72" s="61"/>
      <c r="H72" s="206"/>
      <c r="I72" s="61"/>
      <c r="J72" s="63">
        <f t="shared" si="35"/>
        <v>31.82</v>
      </c>
      <c r="L72" s="64">
        <f t="shared" si="36"/>
        <v>31.82</v>
      </c>
      <c r="N72" s="186">
        <f t="shared" si="11"/>
        <v>63</v>
      </c>
      <c r="O72" s="105" t="s">
        <v>37</v>
      </c>
      <c r="P72" s="188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340</v>
      </c>
      <c r="U72" s="110">
        <f t="shared" si="38"/>
        <v>43665</v>
      </c>
      <c r="V72" s="111">
        <f t="shared" si="39"/>
        <v>31.82</v>
      </c>
      <c r="W72" s="112">
        <f t="shared" si="40"/>
        <v>31.82</v>
      </c>
      <c r="X72" s="113">
        <f t="shared" si="41"/>
        <v>0</v>
      </c>
      <c r="Y72" s="112">
        <f t="shared" si="42"/>
        <v>0</v>
      </c>
      <c r="Z72" s="114">
        <f t="shared" si="43"/>
        <v>31.82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49</v>
      </c>
      <c r="E73" s="77">
        <v>43669</v>
      </c>
      <c r="F73" s="67">
        <v>209.17</v>
      </c>
      <c r="G73" s="61"/>
      <c r="H73" s="206"/>
      <c r="I73" s="61"/>
      <c r="J73" s="63">
        <f t="shared" si="35"/>
        <v>209.17</v>
      </c>
      <c r="L73" s="64">
        <f t="shared" si="36"/>
        <v>209.17</v>
      </c>
      <c r="N73" s="186">
        <f t="shared" si="11"/>
        <v>64</v>
      </c>
      <c r="O73" s="105" t="s">
        <v>37</v>
      </c>
      <c r="P73" s="188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49</v>
      </c>
      <c r="U73" s="110">
        <f t="shared" si="38"/>
        <v>43669</v>
      </c>
      <c r="V73" s="111">
        <f t="shared" si="39"/>
        <v>209.17</v>
      </c>
      <c r="W73" s="112">
        <f t="shared" si="40"/>
        <v>209.17</v>
      </c>
      <c r="X73" s="113">
        <f t="shared" si="41"/>
        <v>0</v>
      </c>
      <c r="Y73" s="112">
        <f t="shared" si="42"/>
        <v>0</v>
      </c>
      <c r="Z73" s="114">
        <f t="shared" si="43"/>
        <v>209.17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312</v>
      </c>
      <c r="E74" s="77">
        <v>43669</v>
      </c>
      <c r="F74" s="67">
        <v>109.54</v>
      </c>
      <c r="G74" s="61"/>
      <c r="H74" s="206"/>
      <c r="I74" s="61"/>
      <c r="J74" s="63">
        <f t="shared" si="35"/>
        <v>109.54</v>
      </c>
      <c r="L74" s="64">
        <f t="shared" si="36"/>
        <v>109.54</v>
      </c>
      <c r="N74" s="186">
        <f t="shared" si="11"/>
        <v>65</v>
      </c>
      <c r="O74" s="105" t="s">
        <v>37</v>
      </c>
      <c r="P74" s="188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312</v>
      </c>
      <c r="U74" s="110">
        <f t="shared" si="38"/>
        <v>43669</v>
      </c>
      <c r="V74" s="111">
        <f t="shared" si="39"/>
        <v>109.54</v>
      </c>
      <c r="W74" s="112">
        <f t="shared" si="40"/>
        <v>109.54</v>
      </c>
      <c r="X74" s="113">
        <f t="shared" si="41"/>
        <v>0</v>
      </c>
      <c r="Y74" s="112">
        <f t="shared" si="42"/>
        <v>0</v>
      </c>
      <c r="Z74" s="114">
        <f t="shared" si="43"/>
        <v>109.54</v>
      </c>
    </row>
    <row r="75" spans="1:26" s="35" customFormat="1" ht="12.75">
      <c r="A75" s="160">
        <f aca="true" t="shared" si="46" ref="A75:B79">N75</f>
        <v>66</v>
      </c>
      <c r="B75" s="62" t="str">
        <f t="shared" si="46"/>
        <v>SPITAL JUDETEAN BAIA MARE</v>
      </c>
      <c r="C75" s="76"/>
      <c r="D75" s="76">
        <v>654</v>
      </c>
      <c r="E75" s="77">
        <v>43670</v>
      </c>
      <c r="F75" s="67">
        <v>76.48</v>
      </c>
      <c r="G75" s="61"/>
      <c r="H75" s="206"/>
      <c r="I75" s="61"/>
      <c r="J75" s="63">
        <f t="shared" si="35"/>
        <v>76.48</v>
      </c>
      <c r="L75" s="64">
        <f t="shared" si="36"/>
        <v>76.48</v>
      </c>
      <c r="N75" s="186">
        <f t="shared" si="11"/>
        <v>66</v>
      </c>
      <c r="O75" s="105" t="s">
        <v>37</v>
      </c>
      <c r="P75" s="188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654</v>
      </c>
      <c r="U75" s="110">
        <f t="shared" si="38"/>
        <v>43670</v>
      </c>
      <c r="V75" s="111">
        <f t="shared" si="39"/>
        <v>76.48</v>
      </c>
      <c r="W75" s="112">
        <f t="shared" si="40"/>
        <v>76.48</v>
      </c>
      <c r="X75" s="113">
        <f t="shared" si="41"/>
        <v>0</v>
      </c>
      <c r="Y75" s="112">
        <f t="shared" si="42"/>
        <v>0</v>
      </c>
      <c r="Z75" s="114">
        <f t="shared" si="43"/>
        <v>76.48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29</v>
      </c>
      <c r="E76" s="77">
        <v>43669</v>
      </c>
      <c r="F76" s="67">
        <v>130.39</v>
      </c>
      <c r="G76" s="61"/>
      <c r="H76" s="206"/>
      <c r="I76" s="61"/>
      <c r="J76" s="63">
        <f t="shared" si="35"/>
        <v>130.39</v>
      </c>
      <c r="L76" s="64">
        <f t="shared" si="36"/>
        <v>130.39</v>
      </c>
      <c r="N76" s="186">
        <f aca="true" t="shared" si="47" ref="N76:N97">N75+1</f>
        <v>67</v>
      </c>
      <c r="O76" s="105" t="s">
        <v>37</v>
      </c>
      <c r="P76" s="188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29</v>
      </c>
      <c r="U76" s="110">
        <f t="shared" si="38"/>
        <v>43669</v>
      </c>
      <c r="V76" s="111">
        <f t="shared" si="39"/>
        <v>130.39</v>
      </c>
      <c r="W76" s="112">
        <f t="shared" si="40"/>
        <v>130.39</v>
      </c>
      <c r="X76" s="113">
        <f t="shared" si="41"/>
        <v>0</v>
      </c>
      <c r="Y76" s="112">
        <f t="shared" si="42"/>
        <v>0</v>
      </c>
      <c r="Z76" s="114">
        <f t="shared" si="43"/>
        <v>130.39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1060</v>
      </c>
      <c r="E77" s="77">
        <v>43668</v>
      </c>
      <c r="F77" s="67">
        <v>80.39</v>
      </c>
      <c r="G77" s="61"/>
      <c r="H77" s="206"/>
      <c r="I77" s="61"/>
      <c r="J77" s="63">
        <f t="shared" si="35"/>
        <v>80.39</v>
      </c>
      <c r="L77" s="64">
        <f t="shared" si="36"/>
        <v>80.39</v>
      </c>
      <c r="N77" s="186">
        <f t="shared" si="47"/>
        <v>68</v>
      </c>
      <c r="O77" s="105" t="s">
        <v>37</v>
      </c>
      <c r="P77" s="188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1060</v>
      </c>
      <c r="U77" s="110">
        <f t="shared" si="38"/>
        <v>43668</v>
      </c>
      <c r="V77" s="111">
        <f t="shared" si="39"/>
        <v>80.39</v>
      </c>
      <c r="W77" s="112">
        <f t="shared" si="40"/>
        <v>80.39</v>
      </c>
      <c r="X77" s="113">
        <f t="shared" si="41"/>
        <v>0</v>
      </c>
      <c r="Y77" s="112">
        <f t="shared" si="42"/>
        <v>0</v>
      </c>
      <c r="Z77" s="114">
        <f t="shared" si="43"/>
        <v>80.39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33</v>
      </c>
      <c r="E78" s="77">
        <v>43669</v>
      </c>
      <c r="F78" s="67">
        <v>160.84</v>
      </c>
      <c r="G78" s="61"/>
      <c r="H78" s="206"/>
      <c r="I78" s="61"/>
      <c r="J78" s="63">
        <f t="shared" si="35"/>
        <v>160.84</v>
      </c>
      <c r="L78" s="64">
        <f t="shared" si="36"/>
        <v>160.84</v>
      </c>
      <c r="N78" s="186">
        <f t="shared" si="47"/>
        <v>69</v>
      </c>
      <c r="O78" s="105" t="s">
        <v>37</v>
      </c>
      <c r="P78" s="188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33</v>
      </c>
      <c r="U78" s="110">
        <f t="shared" si="38"/>
        <v>43669</v>
      </c>
      <c r="V78" s="111">
        <f t="shared" si="39"/>
        <v>160.84</v>
      </c>
      <c r="W78" s="112">
        <f t="shared" si="40"/>
        <v>160.84</v>
      </c>
      <c r="X78" s="113">
        <f t="shared" si="41"/>
        <v>0</v>
      </c>
      <c r="Y78" s="112">
        <f t="shared" si="42"/>
        <v>0</v>
      </c>
      <c r="Z78" s="114">
        <f t="shared" si="43"/>
        <v>160.84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>
        <v>328</v>
      </c>
      <c r="E79" s="77">
        <v>43657</v>
      </c>
      <c r="F79" s="67">
        <v>457.31</v>
      </c>
      <c r="G79" s="61"/>
      <c r="H79" s="206"/>
      <c r="I79" s="61"/>
      <c r="J79" s="63">
        <f t="shared" si="35"/>
        <v>457.31</v>
      </c>
      <c r="L79" s="64">
        <f t="shared" si="36"/>
        <v>457.31</v>
      </c>
      <c r="N79" s="186">
        <f t="shared" si="47"/>
        <v>70</v>
      </c>
      <c r="O79" s="105" t="s">
        <v>37</v>
      </c>
      <c r="P79" s="188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328</v>
      </c>
      <c r="U79" s="110">
        <f t="shared" si="38"/>
        <v>43657</v>
      </c>
      <c r="V79" s="111">
        <f t="shared" si="39"/>
        <v>457.31</v>
      </c>
      <c r="W79" s="112">
        <f t="shared" si="40"/>
        <v>457.31</v>
      </c>
      <c r="X79" s="113">
        <f t="shared" si="41"/>
        <v>0</v>
      </c>
      <c r="Y79" s="112">
        <f t="shared" si="42"/>
        <v>0</v>
      </c>
      <c r="Z79" s="114">
        <f t="shared" si="43"/>
        <v>457.31</v>
      </c>
    </row>
    <row r="80" spans="1:26" s="35" customFormat="1" ht="12.75">
      <c r="A80" s="160">
        <f aca="true" t="shared" si="48" ref="A80:A97">N80</f>
        <v>71</v>
      </c>
      <c r="B80" s="62" t="str">
        <f aca="true" t="shared" si="49" ref="B80:B97">O80</f>
        <v>SPITAL JUDETEAN BAIA MARE</v>
      </c>
      <c r="C80" s="76"/>
      <c r="D80" s="76">
        <v>330</v>
      </c>
      <c r="E80" s="77">
        <v>43658</v>
      </c>
      <c r="F80" s="67">
        <v>182.45</v>
      </c>
      <c r="G80" s="61"/>
      <c r="H80" s="206"/>
      <c r="I80" s="61"/>
      <c r="J80" s="63">
        <f t="shared" si="35"/>
        <v>182.45</v>
      </c>
      <c r="L80" s="64">
        <f aca="true" t="shared" si="50" ref="L80:L97">F80</f>
        <v>182.45</v>
      </c>
      <c r="N80" s="186">
        <f t="shared" si="47"/>
        <v>71</v>
      </c>
      <c r="O80" s="105" t="s">
        <v>37</v>
      </c>
      <c r="P80" s="188" t="s">
        <v>39</v>
      </c>
      <c r="Q80" s="106" t="s">
        <v>39</v>
      </c>
      <c r="R80" s="107" t="s">
        <v>51</v>
      </c>
      <c r="S80" s="108" t="s">
        <v>56</v>
      </c>
      <c r="T80" s="109">
        <f t="shared" si="37"/>
        <v>330</v>
      </c>
      <c r="U80" s="110">
        <f t="shared" si="38"/>
        <v>43658</v>
      </c>
      <c r="V80" s="111">
        <f t="shared" si="39"/>
        <v>182.45</v>
      </c>
      <c r="W80" s="112">
        <f t="shared" si="40"/>
        <v>182.45</v>
      </c>
      <c r="X80" s="113">
        <f t="shared" si="41"/>
        <v>0</v>
      </c>
      <c r="Y80" s="112">
        <f t="shared" si="42"/>
        <v>0</v>
      </c>
      <c r="Z80" s="114">
        <f t="shared" si="43"/>
        <v>182.45</v>
      </c>
    </row>
    <row r="81" spans="1:26" s="35" customFormat="1" ht="12.75">
      <c r="A81" s="160">
        <f t="shared" si="48"/>
        <v>72</v>
      </c>
      <c r="B81" s="62" t="str">
        <f t="shared" si="49"/>
        <v>SPITAL JUDETEAN BAIA MARE</v>
      </c>
      <c r="C81" s="76"/>
      <c r="D81" s="76">
        <v>334</v>
      </c>
      <c r="E81" s="77">
        <v>43661</v>
      </c>
      <c r="F81" s="67">
        <v>39.7</v>
      </c>
      <c r="G81" s="61"/>
      <c r="H81" s="206"/>
      <c r="I81" s="61"/>
      <c r="J81" s="63">
        <f t="shared" si="35"/>
        <v>39.7</v>
      </c>
      <c r="L81" s="64">
        <f t="shared" si="50"/>
        <v>39.7</v>
      </c>
      <c r="N81" s="186">
        <f t="shared" si="47"/>
        <v>72</v>
      </c>
      <c r="O81" s="105" t="s">
        <v>37</v>
      </c>
      <c r="P81" s="188" t="s">
        <v>39</v>
      </c>
      <c r="Q81" s="106" t="s">
        <v>39</v>
      </c>
      <c r="R81" s="107" t="s">
        <v>51</v>
      </c>
      <c r="S81" s="108" t="s">
        <v>56</v>
      </c>
      <c r="T81" s="109">
        <f t="shared" si="37"/>
        <v>334</v>
      </c>
      <c r="U81" s="110">
        <f t="shared" si="38"/>
        <v>43661</v>
      </c>
      <c r="V81" s="111">
        <f t="shared" si="39"/>
        <v>39.7</v>
      </c>
      <c r="W81" s="112">
        <f t="shared" si="40"/>
        <v>39.7</v>
      </c>
      <c r="X81" s="113">
        <f t="shared" si="41"/>
        <v>0</v>
      </c>
      <c r="Y81" s="112">
        <f t="shared" si="42"/>
        <v>0</v>
      </c>
      <c r="Z81" s="114">
        <f t="shared" si="43"/>
        <v>39.7</v>
      </c>
    </row>
    <row r="82" spans="1:26" s="35" customFormat="1" ht="12.75">
      <c r="A82" s="160">
        <f t="shared" si="48"/>
        <v>73</v>
      </c>
      <c r="B82" s="62" t="str">
        <f t="shared" si="49"/>
        <v>SPITAL JUDETEAN BAIA MARE</v>
      </c>
      <c r="C82" s="76"/>
      <c r="D82" s="76">
        <v>336</v>
      </c>
      <c r="E82" s="77">
        <v>43662</v>
      </c>
      <c r="F82" s="67">
        <v>241.37</v>
      </c>
      <c r="G82" s="61"/>
      <c r="H82" s="206"/>
      <c r="I82" s="61"/>
      <c r="J82" s="63">
        <f t="shared" si="35"/>
        <v>241.37</v>
      </c>
      <c r="L82" s="64">
        <f t="shared" si="50"/>
        <v>241.37</v>
      </c>
      <c r="N82" s="186">
        <f t="shared" si="47"/>
        <v>73</v>
      </c>
      <c r="O82" s="105" t="s">
        <v>37</v>
      </c>
      <c r="P82" s="188" t="s">
        <v>39</v>
      </c>
      <c r="Q82" s="106" t="s">
        <v>39</v>
      </c>
      <c r="R82" s="107" t="s">
        <v>51</v>
      </c>
      <c r="S82" s="108" t="s">
        <v>56</v>
      </c>
      <c r="T82" s="109">
        <f t="shared" si="37"/>
        <v>336</v>
      </c>
      <c r="U82" s="110">
        <f t="shared" si="38"/>
        <v>43662</v>
      </c>
      <c r="V82" s="111">
        <f t="shared" si="39"/>
        <v>241.37</v>
      </c>
      <c r="W82" s="112">
        <f t="shared" si="40"/>
        <v>241.37</v>
      </c>
      <c r="X82" s="113">
        <f t="shared" si="41"/>
        <v>0</v>
      </c>
      <c r="Y82" s="112">
        <f t="shared" si="42"/>
        <v>0</v>
      </c>
      <c r="Z82" s="114">
        <f t="shared" si="43"/>
        <v>241.37</v>
      </c>
    </row>
    <row r="83" spans="1:26" s="35" customFormat="1" ht="12.75">
      <c r="A83" s="160">
        <f t="shared" si="48"/>
        <v>74</v>
      </c>
      <c r="B83" s="62" t="str">
        <f t="shared" si="49"/>
        <v>SPITAL JUDETEAN BAIA MARE</v>
      </c>
      <c r="C83" s="76"/>
      <c r="D83" s="76">
        <v>1222</v>
      </c>
      <c r="E83" s="77">
        <v>43662</v>
      </c>
      <c r="F83" s="67">
        <v>70.39</v>
      </c>
      <c r="G83" s="61"/>
      <c r="H83" s="206"/>
      <c r="I83" s="61"/>
      <c r="J83" s="63">
        <f t="shared" si="35"/>
        <v>70.39</v>
      </c>
      <c r="L83" s="64">
        <f t="shared" si="50"/>
        <v>70.39</v>
      </c>
      <c r="N83" s="186">
        <f t="shared" si="47"/>
        <v>74</v>
      </c>
      <c r="O83" s="105" t="s">
        <v>37</v>
      </c>
      <c r="P83" s="188" t="s">
        <v>39</v>
      </c>
      <c r="Q83" s="106" t="s">
        <v>39</v>
      </c>
      <c r="R83" s="107" t="s">
        <v>51</v>
      </c>
      <c r="S83" s="108" t="s">
        <v>56</v>
      </c>
      <c r="T83" s="109">
        <f t="shared" si="37"/>
        <v>1222</v>
      </c>
      <c r="U83" s="110">
        <f t="shared" si="38"/>
        <v>43662</v>
      </c>
      <c r="V83" s="111">
        <f t="shared" si="39"/>
        <v>70.39</v>
      </c>
      <c r="W83" s="112">
        <f t="shared" si="40"/>
        <v>70.39</v>
      </c>
      <c r="X83" s="113">
        <f t="shared" si="41"/>
        <v>0</v>
      </c>
      <c r="Y83" s="112">
        <f t="shared" si="42"/>
        <v>0</v>
      </c>
      <c r="Z83" s="114">
        <f t="shared" si="43"/>
        <v>70.39</v>
      </c>
    </row>
    <row r="84" spans="1:26" s="35" customFormat="1" ht="12.75">
      <c r="A84" s="160">
        <f t="shared" si="48"/>
        <v>75</v>
      </c>
      <c r="B84" s="62" t="str">
        <f t="shared" si="49"/>
        <v>SPITAL JUDETEAN BAIA MARE</v>
      </c>
      <c r="C84" s="76"/>
      <c r="D84" s="76">
        <v>339</v>
      </c>
      <c r="E84" s="77">
        <v>43665</v>
      </c>
      <c r="F84" s="67">
        <v>361.5</v>
      </c>
      <c r="G84" s="61"/>
      <c r="H84" s="206"/>
      <c r="I84" s="61"/>
      <c r="J84" s="63">
        <f t="shared" si="35"/>
        <v>361.5</v>
      </c>
      <c r="L84" s="64">
        <f t="shared" si="50"/>
        <v>361.5</v>
      </c>
      <c r="N84" s="186">
        <f t="shared" si="47"/>
        <v>75</v>
      </c>
      <c r="O84" s="105" t="s">
        <v>37</v>
      </c>
      <c r="P84" s="188" t="s">
        <v>39</v>
      </c>
      <c r="Q84" s="106" t="s">
        <v>39</v>
      </c>
      <c r="R84" s="107" t="s">
        <v>51</v>
      </c>
      <c r="S84" s="108" t="s">
        <v>56</v>
      </c>
      <c r="T84" s="109">
        <f t="shared" si="37"/>
        <v>339</v>
      </c>
      <c r="U84" s="110">
        <f t="shared" si="38"/>
        <v>43665</v>
      </c>
      <c r="V84" s="111">
        <f t="shared" si="39"/>
        <v>361.5</v>
      </c>
      <c r="W84" s="112">
        <f t="shared" si="40"/>
        <v>361.5</v>
      </c>
      <c r="X84" s="113">
        <f t="shared" si="41"/>
        <v>0</v>
      </c>
      <c r="Y84" s="112">
        <f t="shared" si="42"/>
        <v>0</v>
      </c>
      <c r="Z84" s="114">
        <f t="shared" si="43"/>
        <v>361.5</v>
      </c>
    </row>
    <row r="85" spans="1:26" s="35" customFormat="1" ht="12.75">
      <c r="A85" s="160">
        <f t="shared" si="48"/>
        <v>76</v>
      </c>
      <c r="B85" s="62" t="str">
        <f t="shared" si="49"/>
        <v>SPITAL JUDETEAN BAIA MARE</v>
      </c>
      <c r="C85" s="76"/>
      <c r="D85" s="76">
        <v>912400369</v>
      </c>
      <c r="E85" s="77">
        <v>43668</v>
      </c>
      <c r="F85" s="67">
        <v>135.55</v>
      </c>
      <c r="G85" s="61"/>
      <c r="H85" s="206"/>
      <c r="I85" s="61"/>
      <c r="J85" s="63">
        <f t="shared" si="35"/>
        <v>135.55</v>
      </c>
      <c r="L85" s="64">
        <f t="shared" si="50"/>
        <v>135.55</v>
      </c>
      <c r="N85" s="186">
        <f t="shared" si="47"/>
        <v>76</v>
      </c>
      <c r="O85" s="105" t="s">
        <v>37</v>
      </c>
      <c r="P85" s="188" t="s">
        <v>39</v>
      </c>
      <c r="Q85" s="106" t="s">
        <v>39</v>
      </c>
      <c r="R85" s="107" t="s">
        <v>51</v>
      </c>
      <c r="S85" s="108" t="s">
        <v>56</v>
      </c>
      <c r="T85" s="109">
        <f t="shared" si="37"/>
        <v>912400369</v>
      </c>
      <c r="U85" s="110">
        <f t="shared" si="38"/>
        <v>43668</v>
      </c>
      <c r="V85" s="111">
        <f t="shared" si="39"/>
        <v>135.55</v>
      </c>
      <c r="W85" s="112">
        <f t="shared" si="40"/>
        <v>135.55</v>
      </c>
      <c r="X85" s="113">
        <f t="shared" si="41"/>
        <v>0</v>
      </c>
      <c r="Y85" s="112">
        <f t="shared" si="42"/>
        <v>0</v>
      </c>
      <c r="Z85" s="114">
        <f t="shared" si="43"/>
        <v>135.55</v>
      </c>
    </row>
    <row r="86" spans="1:26" s="35" customFormat="1" ht="12.75">
      <c r="A86" s="160">
        <f t="shared" si="48"/>
        <v>77</v>
      </c>
      <c r="B86" s="62" t="str">
        <f t="shared" si="49"/>
        <v>SPITAL JUDETEAN BAIA MARE</v>
      </c>
      <c r="C86" s="76"/>
      <c r="D86" s="76">
        <v>341</v>
      </c>
      <c r="E86" s="77">
        <v>43668</v>
      </c>
      <c r="F86" s="67">
        <v>254.33</v>
      </c>
      <c r="G86" s="61"/>
      <c r="H86" s="206"/>
      <c r="I86" s="61"/>
      <c r="J86" s="63">
        <f t="shared" si="35"/>
        <v>254.33</v>
      </c>
      <c r="L86" s="64">
        <f t="shared" si="50"/>
        <v>254.33</v>
      </c>
      <c r="N86" s="186">
        <f t="shared" si="47"/>
        <v>77</v>
      </c>
      <c r="O86" s="105" t="s">
        <v>37</v>
      </c>
      <c r="P86" s="188" t="s">
        <v>39</v>
      </c>
      <c r="Q86" s="106" t="s">
        <v>39</v>
      </c>
      <c r="R86" s="107" t="s">
        <v>51</v>
      </c>
      <c r="S86" s="108" t="s">
        <v>56</v>
      </c>
      <c r="T86" s="109">
        <f t="shared" si="37"/>
        <v>341</v>
      </c>
      <c r="U86" s="110">
        <f t="shared" si="38"/>
        <v>43668</v>
      </c>
      <c r="V86" s="111">
        <f t="shared" si="39"/>
        <v>254.33</v>
      </c>
      <c r="W86" s="112">
        <f t="shared" si="40"/>
        <v>254.33</v>
      </c>
      <c r="X86" s="113">
        <f t="shared" si="41"/>
        <v>0</v>
      </c>
      <c r="Y86" s="112">
        <f t="shared" si="42"/>
        <v>0</v>
      </c>
      <c r="Z86" s="114">
        <f t="shared" si="43"/>
        <v>254.33</v>
      </c>
    </row>
    <row r="87" spans="1:26" s="35" customFormat="1" ht="12.75">
      <c r="A87" s="160">
        <f t="shared" si="48"/>
        <v>78</v>
      </c>
      <c r="B87" s="62" t="str">
        <f t="shared" si="49"/>
        <v>SPITAL JUDETEAN BAIA MARE</v>
      </c>
      <c r="C87" s="76"/>
      <c r="D87" s="76">
        <v>109</v>
      </c>
      <c r="E87" s="77">
        <v>43669</v>
      </c>
      <c r="F87" s="67">
        <v>115.27</v>
      </c>
      <c r="G87" s="61"/>
      <c r="H87" s="206"/>
      <c r="I87" s="61"/>
      <c r="J87" s="63">
        <f t="shared" si="35"/>
        <v>115.27</v>
      </c>
      <c r="L87" s="64">
        <f t="shared" si="50"/>
        <v>115.27</v>
      </c>
      <c r="N87" s="186">
        <f t="shared" si="47"/>
        <v>78</v>
      </c>
      <c r="O87" s="105" t="s">
        <v>37</v>
      </c>
      <c r="P87" s="188" t="s">
        <v>39</v>
      </c>
      <c r="Q87" s="106" t="s">
        <v>39</v>
      </c>
      <c r="R87" s="107" t="s">
        <v>51</v>
      </c>
      <c r="S87" s="108" t="s">
        <v>56</v>
      </c>
      <c r="T87" s="109">
        <f t="shared" si="37"/>
        <v>109</v>
      </c>
      <c r="U87" s="110">
        <f t="shared" si="38"/>
        <v>43669</v>
      </c>
      <c r="V87" s="111">
        <f t="shared" si="39"/>
        <v>115.27</v>
      </c>
      <c r="W87" s="112">
        <f t="shared" si="40"/>
        <v>115.27</v>
      </c>
      <c r="X87" s="113">
        <f t="shared" si="41"/>
        <v>0</v>
      </c>
      <c r="Y87" s="112">
        <f t="shared" si="42"/>
        <v>0</v>
      </c>
      <c r="Z87" s="114">
        <f t="shared" si="43"/>
        <v>115.27</v>
      </c>
    </row>
    <row r="88" spans="1:26" s="35" customFormat="1" ht="12.75">
      <c r="A88" s="160">
        <f t="shared" si="48"/>
        <v>79</v>
      </c>
      <c r="B88" s="62" t="str">
        <f t="shared" si="49"/>
        <v>SPITAL JUDETEAN BAIA MARE</v>
      </c>
      <c r="C88" s="76"/>
      <c r="D88" s="76">
        <v>344</v>
      </c>
      <c r="E88" s="77">
        <v>43669</v>
      </c>
      <c r="F88" s="67">
        <v>98.05</v>
      </c>
      <c r="G88" s="61"/>
      <c r="H88" s="206"/>
      <c r="I88" s="61"/>
      <c r="J88" s="63">
        <f t="shared" si="35"/>
        <v>98.05</v>
      </c>
      <c r="L88" s="64">
        <f t="shared" si="50"/>
        <v>98.05</v>
      </c>
      <c r="N88" s="186">
        <f t="shared" si="47"/>
        <v>79</v>
      </c>
      <c r="O88" s="105" t="s">
        <v>37</v>
      </c>
      <c r="P88" s="188" t="s">
        <v>39</v>
      </c>
      <c r="Q88" s="106" t="s">
        <v>39</v>
      </c>
      <c r="R88" s="107" t="s">
        <v>51</v>
      </c>
      <c r="S88" s="108" t="s">
        <v>56</v>
      </c>
      <c r="T88" s="109">
        <f t="shared" si="37"/>
        <v>344</v>
      </c>
      <c r="U88" s="110">
        <f t="shared" si="38"/>
        <v>43669</v>
      </c>
      <c r="V88" s="111">
        <f t="shared" si="39"/>
        <v>98.05</v>
      </c>
      <c r="W88" s="112">
        <f t="shared" si="40"/>
        <v>98.05</v>
      </c>
      <c r="X88" s="113">
        <f t="shared" si="41"/>
        <v>0</v>
      </c>
      <c r="Y88" s="112">
        <f t="shared" si="42"/>
        <v>0</v>
      </c>
      <c r="Z88" s="114">
        <f t="shared" si="43"/>
        <v>98.05</v>
      </c>
    </row>
    <row r="89" spans="1:26" s="35" customFormat="1" ht="12.75">
      <c r="A89" s="160">
        <f t="shared" si="48"/>
        <v>80</v>
      </c>
      <c r="B89" s="62" t="str">
        <f t="shared" si="49"/>
        <v>SPITAL JUDETEAN BAIA MARE</v>
      </c>
      <c r="C89" s="76"/>
      <c r="D89" s="76">
        <v>345</v>
      </c>
      <c r="E89" s="77">
        <v>43669</v>
      </c>
      <c r="F89" s="67">
        <v>81.54</v>
      </c>
      <c r="G89" s="61"/>
      <c r="H89" s="206"/>
      <c r="I89" s="61"/>
      <c r="J89" s="63">
        <f t="shared" si="35"/>
        <v>81.54</v>
      </c>
      <c r="L89" s="64">
        <f t="shared" si="50"/>
        <v>81.54</v>
      </c>
      <c r="N89" s="186">
        <f t="shared" si="47"/>
        <v>80</v>
      </c>
      <c r="O89" s="105" t="s">
        <v>37</v>
      </c>
      <c r="P89" s="188" t="s">
        <v>39</v>
      </c>
      <c r="Q89" s="106" t="s">
        <v>39</v>
      </c>
      <c r="R89" s="107" t="s">
        <v>51</v>
      </c>
      <c r="S89" s="108" t="s">
        <v>56</v>
      </c>
      <c r="T89" s="109">
        <f t="shared" si="37"/>
        <v>345</v>
      </c>
      <c r="U89" s="110">
        <f t="shared" si="38"/>
        <v>43669</v>
      </c>
      <c r="V89" s="111">
        <f t="shared" si="39"/>
        <v>81.54</v>
      </c>
      <c r="W89" s="112">
        <f t="shared" si="40"/>
        <v>81.54</v>
      </c>
      <c r="X89" s="113">
        <f t="shared" si="41"/>
        <v>0</v>
      </c>
      <c r="Y89" s="112">
        <f t="shared" si="42"/>
        <v>0</v>
      </c>
      <c r="Z89" s="114">
        <f t="shared" si="43"/>
        <v>81.54</v>
      </c>
    </row>
    <row r="90" spans="1:26" s="35" customFormat="1" ht="12.75">
      <c r="A90" s="160">
        <f t="shared" si="48"/>
        <v>81</v>
      </c>
      <c r="B90" s="62" t="str">
        <f t="shared" si="49"/>
        <v>SPITAL JUDETEAN BAIA MARE</v>
      </c>
      <c r="C90" s="76"/>
      <c r="D90" s="76">
        <v>346</v>
      </c>
      <c r="E90" s="77">
        <v>43670</v>
      </c>
      <c r="F90" s="67">
        <v>63.07</v>
      </c>
      <c r="G90" s="61"/>
      <c r="H90" s="206">
        <v>34.92</v>
      </c>
      <c r="I90" s="61"/>
      <c r="J90" s="63">
        <f t="shared" si="35"/>
        <v>28.15</v>
      </c>
      <c r="L90" s="64">
        <f t="shared" si="50"/>
        <v>63.07</v>
      </c>
      <c r="N90" s="186">
        <f t="shared" si="47"/>
        <v>81</v>
      </c>
      <c r="O90" s="105" t="s">
        <v>37</v>
      </c>
      <c r="P90" s="188" t="s">
        <v>39</v>
      </c>
      <c r="Q90" s="106" t="s">
        <v>39</v>
      </c>
      <c r="R90" s="107" t="s">
        <v>51</v>
      </c>
      <c r="S90" s="108" t="s">
        <v>56</v>
      </c>
      <c r="T90" s="109">
        <f t="shared" si="37"/>
        <v>346</v>
      </c>
      <c r="U90" s="110">
        <f t="shared" si="38"/>
        <v>43670</v>
      </c>
      <c r="V90" s="111">
        <f t="shared" si="39"/>
        <v>63.07</v>
      </c>
      <c r="W90" s="112">
        <f t="shared" si="40"/>
        <v>63.07</v>
      </c>
      <c r="X90" s="113">
        <f t="shared" si="41"/>
        <v>0</v>
      </c>
      <c r="Y90" s="112">
        <f t="shared" si="42"/>
        <v>34.92</v>
      </c>
      <c r="Z90" s="114">
        <f t="shared" si="43"/>
        <v>28.15</v>
      </c>
    </row>
    <row r="91" spans="1:26" s="36" customFormat="1" ht="13.5" thickBot="1">
      <c r="A91" s="160">
        <f t="shared" si="48"/>
        <v>82</v>
      </c>
      <c r="B91" s="72" t="str">
        <f t="shared" si="49"/>
        <v>TOTAL SPITAL JUDETEAN BAIA MARE</v>
      </c>
      <c r="C91" s="69"/>
      <c r="D91" s="69"/>
      <c r="E91" s="70"/>
      <c r="F91" s="71">
        <f>SUM(F10:F90)</f>
        <v>9553.18</v>
      </c>
      <c r="G91" s="71">
        <f>SUM(G10:G90)</f>
        <v>0</v>
      </c>
      <c r="H91" s="71">
        <f>SUM(H10:H90)</f>
        <v>34.92</v>
      </c>
      <c r="I91" s="71">
        <f>SUM(I10:I90)</f>
        <v>17.77</v>
      </c>
      <c r="J91" s="60">
        <f>SUM(J10:J90)</f>
        <v>9500.49</v>
      </c>
      <c r="L91" s="64">
        <f t="shared" si="50"/>
        <v>9553.18</v>
      </c>
      <c r="N91" s="186">
        <f t="shared" si="47"/>
        <v>82</v>
      </c>
      <c r="O91" s="115" t="s">
        <v>38</v>
      </c>
      <c r="P91" s="189"/>
      <c r="Q91" s="116"/>
      <c r="R91" s="117"/>
      <c r="S91" s="118"/>
      <c r="T91" s="119"/>
      <c r="U91" s="120"/>
      <c r="V91" s="121">
        <f>SUM(V10:V90)</f>
        <v>9553.18</v>
      </c>
      <c r="W91" s="121">
        <f>SUM(W10:W90)</f>
        <v>9535.41</v>
      </c>
      <c r="X91" s="121">
        <f>SUM(X10:X90)</f>
        <v>17.77</v>
      </c>
      <c r="Y91" s="121">
        <f>SUM(Y10:Y90)</f>
        <v>34.92</v>
      </c>
      <c r="Z91" s="122">
        <f>SUM(Z10:Z90)</f>
        <v>9500.49</v>
      </c>
    </row>
    <row r="92" spans="1:26" s="35" customFormat="1" ht="14.25" customHeight="1">
      <c r="A92" s="160">
        <f t="shared" si="48"/>
        <v>83</v>
      </c>
      <c r="B92" s="62" t="str">
        <f t="shared" si="49"/>
        <v>SPITAL PNEUMOFTIZIOLOGIE BAIA MARE</v>
      </c>
      <c r="C92" s="76" t="s">
        <v>68</v>
      </c>
      <c r="D92" s="76">
        <v>40068</v>
      </c>
      <c r="E92" s="77">
        <v>43670</v>
      </c>
      <c r="F92" s="78">
        <v>259.21</v>
      </c>
      <c r="G92" s="61"/>
      <c r="H92" s="10"/>
      <c r="I92" s="61"/>
      <c r="J92" s="63">
        <f>F92-G92-H92-I92</f>
        <v>259.21</v>
      </c>
      <c r="L92" s="64">
        <f t="shared" si="50"/>
        <v>259.21</v>
      </c>
      <c r="N92" s="186">
        <f t="shared" si="47"/>
        <v>83</v>
      </c>
      <c r="O92" s="95" t="s">
        <v>57</v>
      </c>
      <c r="P92" s="96" t="s">
        <v>39</v>
      </c>
      <c r="Q92" s="196" t="s">
        <v>39</v>
      </c>
      <c r="R92" s="97" t="s">
        <v>58</v>
      </c>
      <c r="S92" s="197" t="s">
        <v>60</v>
      </c>
      <c r="T92" s="99">
        <f>D92</f>
        <v>40068</v>
      </c>
      <c r="U92" s="100">
        <f>IF(E92=0,"0",E92)</f>
        <v>43670</v>
      </c>
      <c r="V92" s="101">
        <f>F92</f>
        <v>259.21</v>
      </c>
      <c r="W92" s="102">
        <f>V92-X92</f>
        <v>259.21</v>
      </c>
      <c r="X92" s="103">
        <f>I92</f>
        <v>0</v>
      </c>
      <c r="Y92" s="198">
        <f>G92+H92</f>
        <v>0</v>
      </c>
      <c r="Z92" s="104">
        <f>W92-Y92</f>
        <v>259.21</v>
      </c>
    </row>
    <row r="93" spans="1:26" s="35" customFormat="1" ht="14.25" customHeight="1">
      <c r="A93" s="160">
        <f t="shared" si="48"/>
        <v>84</v>
      </c>
      <c r="B93" s="62" t="str">
        <f t="shared" si="49"/>
        <v>SPITAL PNEUMOFTIZIOLOGIE BAIA MARE</v>
      </c>
      <c r="C93" s="76"/>
      <c r="D93" s="76">
        <v>17398</v>
      </c>
      <c r="E93" s="77">
        <v>43650</v>
      </c>
      <c r="F93" s="78">
        <v>65.27</v>
      </c>
      <c r="G93" s="61"/>
      <c r="H93" s="10"/>
      <c r="I93" s="61"/>
      <c r="J93" s="63">
        <f>F93-G93-H93-I93</f>
        <v>65.27</v>
      </c>
      <c r="L93" s="64">
        <f t="shared" si="50"/>
        <v>65.27</v>
      </c>
      <c r="N93" s="186">
        <f t="shared" si="47"/>
        <v>84</v>
      </c>
      <c r="O93" s="105" t="s">
        <v>57</v>
      </c>
      <c r="P93" s="106" t="s">
        <v>39</v>
      </c>
      <c r="Q93" s="162" t="s">
        <v>39</v>
      </c>
      <c r="R93" s="107" t="s">
        <v>58</v>
      </c>
      <c r="S93" s="163" t="s">
        <v>60</v>
      </c>
      <c r="T93" s="109">
        <f>D93</f>
        <v>17398</v>
      </c>
      <c r="U93" s="110">
        <f>IF(E93=0,"0",E93)</f>
        <v>43650</v>
      </c>
      <c r="V93" s="111">
        <f>F93</f>
        <v>65.27</v>
      </c>
      <c r="W93" s="112">
        <f>V93-X93</f>
        <v>65.27</v>
      </c>
      <c r="X93" s="113">
        <f>I93</f>
        <v>0</v>
      </c>
      <c r="Y93" s="161">
        <f>G93+H93</f>
        <v>0</v>
      </c>
      <c r="Z93" s="114">
        <f>W93-Y93</f>
        <v>65.27</v>
      </c>
    </row>
    <row r="94" spans="1:26" s="35" customFormat="1" ht="14.25" customHeight="1">
      <c r="A94" s="160">
        <f t="shared" si="48"/>
        <v>85</v>
      </c>
      <c r="B94" s="62" t="str">
        <f t="shared" si="49"/>
        <v>SPITAL PNEUMOFTIZIOLOGIE BAIA MARE</v>
      </c>
      <c r="C94" s="76"/>
      <c r="D94" s="76">
        <v>328</v>
      </c>
      <c r="E94" s="77">
        <v>43657</v>
      </c>
      <c r="F94" s="78">
        <v>85.33</v>
      </c>
      <c r="G94" s="61"/>
      <c r="H94" s="10"/>
      <c r="I94" s="61"/>
      <c r="J94" s="63">
        <f>F94-G94-H94-I94</f>
        <v>85.33</v>
      </c>
      <c r="L94" s="64">
        <f t="shared" si="50"/>
        <v>85.33</v>
      </c>
      <c r="N94" s="186">
        <f t="shared" si="47"/>
        <v>85</v>
      </c>
      <c r="O94" s="105" t="s">
        <v>57</v>
      </c>
      <c r="P94" s="106" t="s">
        <v>39</v>
      </c>
      <c r="Q94" s="162" t="s">
        <v>39</v>
      </c>
      <c r="R94" s="107" t="s">
        <v>58</v>
      </c>
      <c r="S94" s="163" t="s">
        <v>69</v>
      </c>
      <c r="T94" s="109">
        <f>D94</f>
        <v>328</v>
      </c>
      <c r="U94" s="110">
        <f>IF(E94=0,"0",E94)</f>
        <v>43657</v>
      </c>
      <c r="V94" s="111">
        <f>F94</f>
        <v>85.33</v>
      </c>
      <c r="W94" s="112">
        <f>V94-X94</f>
        <v>85.33</v>
      </c>
      <c r="X94" s="113">
        <f>I94</f>
        <v>0</v>
      </c>
      <c r="Y94" s="161">
        <f>G94+H94</f>
        <v>0</v>
      </c>
      <c r="Z94" s="114">
        <f>W94-Y94</f>
        <v>85.33</v>
      </c>
    </row>
    <row r="95" spans="1:26" s="35" customFormat="1" ht="14.25" customHeight="1">
      <c r="A95" s="160">
        <f t="shared" si="48"/>
        <v>86</v>
      </c>
      <c r="B95" s="62" t="str">
        <f t="shared" si="49"/>
        <v>SPITAL PNEUMOFTIZIOLOGIE BAIA MARE</v>
      </c>
      <c r="C95" s="76"/>
      <c r="D95" s="76">
        <v>329</v>
      </c>
      <c r="E95" s="77">
        <v>43671</v>
      </c>
      <c r="F95" s="78">
        <v>89.7</v>
      </c>
      <c r="G95" s="61"/>
      <c r="H95" s="10"/>
      <c r="I95" s="61"/>
      <c r="J95" s="63">
        <f>F95-G95-H95-I95</f>
        <v>89.7</v>
      </c>
      <c r="L95" s="64">
        <f t="shared" si="50"/>
        <v>89.7</v>
      </c>
      <c r="N95" s="186">
        <f t="shared" si="47"/>
        <v>86</v>
      </c>
      <c r="O95" s="105" t="s">
        <v>57</v>
      </c>
      <c r="P95" s="106" t="s">
        <v>39</v>
      </c>
      <c r="Q95" s="162" t="s">
        <v>39</v>
      </c>
      <c r="R95" s="107" t="s">
        <v>58</v>
      </c>
      <c r="S95" s="163" t="s">
        <v>60</v>
      </c>
      <c r="T95" s="109">
        <f>D95</f>
        <v>329</v>
      </c>
      <c r="U95" s="110">
        <f>IF(E95=0,"0",E95)</f>
        <v>43671</v>
      </c>
      <c r="V95" s="111">
        <f>F95</f>
        <v>89.7</v>
      </c>
      <c r="W95" s="112">
        <f>V95-X95</f>
        <v>89.7</v>
      </c>
      <c r="X95" s="113">
        <f>I95</f>
        <v>0</v>
      </c>
      <c r="Y95" s="161">
        <f>G95+H95</f>
        <v>0</v>
      </c>
      <c r="Z95" s="114">
        <f>W95-Y95</f>
        <v>89.7</v>
      </c>
    </row>
    <row r="96" spans="1:26" s="36" customFormat="1" ht="13.5" thickBot="1">
      <c r="A96" s="160">
        <f t="shared" si="48"/>
        <v>87</v>
      </c>
      <c r="B96" s="164" t="str">
        <f t="shared" si="49"/>
        <v>TOTAL SPITAL PNEUMOFTIZIOLOGIE</v>
      </c>
      <c r="C96" s="165"/>
      <c r="D96" s="165"/>
      <c r="E96" s="166"/>
      <c r="F96" s="167">
        <f>SUM(F92:F95)</f>
        <v>499.50999999999993</v>
      </c>
      <c r="G96" s="167">
        <f>SUM(G92:G95)</f>
        <v>0</v>
      </c>
      <c r="H96" s="167">
        <f>SUM(H92:H95)</f>
        <v>0</v>
      </c>
      <c r="I96" s="167">
        <f>SUM(I92:I95)</f>
        <v>0</v>
      </c>
      <c r="J96" s="168">
        <f>SUM(J92:J95)</f>
        <v>499.50999999999993</v>
      </c>
      <c r="L96" s="64">
        <f t="shared" si="50"/>
        <v>499.50999999999993</v>
      </c>
      <c r="N96" s="186">
        <f t="shared" si="47"/>
        <v>87</v>
      </c>
      <c r="O96" s="199" t="s">
        <v>59</v>
      </c>
      <c r="P96" s="169"/>
      <c r="Q96" s="169"/>
      <c r="R96" s="180"/>
      <c r="S96" s="170"/>
      <c r="T96" s="171"/>
      <c r="U96" s="172"/>
      <c r="V96" s="173">
        <f>SUM(V92:V95)</f>
        <v>499.50999999999993</v>
      </c>
      <c r="W96" s="173">
        <f>SUM(W92:W95)</f>
        <v>499.50999999999993</v>
      </c>
      <c r="X96" s="173">
        <f>SUM(X92:X95)</f>
        <v>0</v>
      </c>
      <c r="Y96" s="174">
        <f>SUM(Y92:Y95)</f>
        <v>0</v>
      </c>
      <c r="Z96" s="175">
        <f>SUM(Z92:Z95)</f>
        <v>499.50999999999993</v>
      </c>
    </row>
    <row r="97" spans="1:26" s="37" customFormat="1" ht="13.5" thickBot="1">
      <c r="A97" s="160">
        <f t="shared" si="48"/>
        <v>88</v>
      </c>
      <c r="B97" s="176" t="str">
        <f t="shared" si="49"/>
        <v>TOTAL</v>
      </c>
      <c r="C97" s="177"/>
      <c r="D97" s="177"/>
      <c r="E97" s="178"/>
      <c r="F97" s="179">
        <f>SUM(F10:F96)/2</f>
        <v>10052.69</v>
      </c>
      <c r="G97" s="179">
        <f>SUM(G10:G96)/2</f>
        <v>0</v>
      </c>
      <c r="H97" s="179">
        <f>SUM(H10:H96)/2</f>
        <v>34.92</v>
      </c>
      <c r="I97" s="179">
        <f>SUM(I10:I96)/2</f>
        <v>17.77</v>
      </c>
      <c r="J97" s="179">
        <f>SUM(J10:J96)/2</f>
        <v>10000</v>
      </c>
      <c r="L97" s="64">
        <f t="shared" si="50"/>
        <v>10052.69</v>
      </c>
      <c r="N97" s="186">
        <f t="shared" si="47"/>
        <v>88</v>
      </c>
      <c r="O97" s="190" t="s">
        <v>55</v>
      </c>
      <c r="P97" s="191"/>
      <c r="Q97" s="191"/>
      <c r="R97" s="192"/>
      <c r="S97" s="192"/>
      <c r="T97" s="193"/>
      <c r="U97" s="194"/>
      <c r="V97" s="195">
        <f>SUM(V10:V96)/2</f>
        <v>10052.69</v>
      </c>
      <c r="W97" s="195">
        <f>SUM(W10:W96)/2</f>
        <v>10034.92</v>
      </c>
      <c r="X97" s="195">
        <f>SUM(X10:X96)/2</f>
        <v>17.77</v>
      </c>
      <c r="Y97" s="195">
        <f>SUM(Y10:Y96)/2</f>
        <v>34.92</v>
      </c>
      <c r="Z97" s="195">
        <f>SUM(Z10:Z96)/2</f>
        <v>10000</v>
      </c>
    </row>
    <row r="98" spans="1:26" s="37" customFormat="1" ht="12.75">
      <c r="A98" s="38"/>
      <c r="B98" s="39"/>
      <c r="C98" s="40"/>
      <c r="D98" s="40"/>
      <c r="E98" s="40"/>
      <c r="F98" s="41"/>
      <c r="G98" s="41"/>
      <c r="H98" s="41"/>
      <c r="I98" s="41"/>
      <c r="J98" s="41"/>
      <c r="L98" s="59"/>
      <c r="N98" s="123"/>
      <c r="O98" s="124"/>
      <c r="P98" s="125"/>
      <c r="Q98" s="125"/>
      <c r="R98" s="126"/>
      <c r="S98" s="126"/>
      <c r="T98" s="127"/>
      <c r="U98" s="127"/>
      <c r="V98" s="128"/>
      <c r="W98" s="128"/>
      <c r="X98" s="128"/>
      <c r="Y98" s="128"/>
      <c r="Z98" s="128"/>
    </row>
    <row r="99" spans="1:26" s="7" customFormat="1" ht="12">
      <c r="A99" s="9"/>
      <c r="B99" s="73" t="s">
        <v>18</v>
      </c>
      <c r="C99" s="229" t="s">
        <v>45</v>
      </c>
      <c r="D99" s="229"/>
      <c r="F99" s="74" t="s">
        <v>29</v>
      </c>
      <c r="I99" s="80" t="s">
        <v>63</v>
      </c>
      <c r="J99" s="6"/>
      <c r="L99" s="43"/>
      <c r="N99" s="13"/>
      <c r="O99" s="90" t="s">
        <v>7</v>
      </c>
      <c r="P99" s="90"/>
      <c r="Q99" s="90"/>
      <c r="R99" s="90"/>
      <c r="S99" s="90"/>
      <c r="T99" s="90"/>
      <c r="U99" s="129"/>
      <c r="V99" s="90"/>
      <c r="W99" s="16"/>
      <c r="X99" s="13"/>
      <c r="Y99" s="13"/>
      <c r="Z99" s="13"/>
    </row>
    <row r="100" spans="1:26" s="7" customFormat="1" ht="12">
      <c r="A100" s="8"/>
      <c r="B100" s="75" t="s">
        <v>30</v>
      </c>
      <c r="C100" s="230" t="s">
        <v>46</v>
      </c>
      <c r="D100" s="230"/>
      <c r="F100" s="73" t="s">
        <v>47</v>
      </c>
      <c r="I100" s="80" t="s">
        <v>48</v>
      </c>
      <c r="J100" s="6"/>
      <c r="L100" s="5"/>
      <c r="N100" s="13"/>
      <c r="O100" s="13"/>
      <c r="P100" s="13"/>
      <c r="Q100" s="13"/>
      <c r="R100" s="13"/>
      <c r="S100" s="13"/>
      <c r="T100" s="86"/>
      <c r="U100" s="87"/>
      <c r="V100" s="16"/>
      <c r="W100" s="16"/>
      <c r="X100" s="13"/>
      <c r="Y100" s="13"/>
      <c r="Z100" s="13"/>
    </row>
    <row r="101" spans="1:26" ht="12.75">
      <c r="A101" s="8"/>
      <c r="C101" s="230" t="s">
        <v>43</v>
      </c>
      <c r="D101" s="230"/>
      <c r="F101" s="143" t="s">
        <v>53</v>
      </c>
      <c r="I101" s="81"/>
      <c r="K101" s="34"/>
      <c r="L101" s="1"/>
      <c r="N101" s="13"/>
      <c r="O101" s="231" t="s">
        <v>8</v>
      </c>
      <c r="P101" s="232"/>
      <c r="Q101" s="233" t="s">
        <v>9</v>
      </c>
      <c r="R101" s="234"/>
      <c r="S101" s="235" t="s">
        <v>21</v>
      </c>
      <c r="T101" s="222"/>
      <c r="U101" s="222"/>
      <c r="V101" s="223"/>
      <c r="W101" s="222" t="s">
        <v>19</v>
      </c>
      <c r="X101" s="222"/>
      <c r="Y101" s="222"/>
      <c r="Z101" s="223"/>
    </row>
    <row r="102" spans="1:26" ht="12.75">
      <c r="A102" s="2"/>
      <c r="B102" s="11"/>
      <c r="C102" s="13"/>
      <c r="D102" s="13"/>
      <c r="E102" s="15"/>
      <c r="I102" s="16"/>
      <c r="K102" s="34"/>
      <c r="N102" s="13"/>
      <c r="O102" s="214" t="s">
        <v>22</v>
      </c>
      <c r="P102" s="215"/>
      <c r="Q102" s="216" t="s">
        <v>35</v>
      </c>
      <c r="R102" s="217"/>
      <c r="S102" s="218"/>
      <c r="T102" s="219"/>
      <c r="U102" s="219"/>
      <c r="V102" s="220"/>
      <c r="W102" s="217" t="s">
        <v>20</v>
      </c>
      <c r="X102" s="217"/>
      <c r="Y102" s="217"/>
      <c r="Z102" s="221"/>
    </row>
    <row r="103" spans="1:26" ht="12.75">
      <c r="A103" s="2"/>
      <c r="B103" s="13"/>
      <c r="C103" s="13"/>
      <c r="D103" s="13"/>
      <c r="E103" s="16"/>
      <c r="I103" s="82"/>
      <c r="N103" s="13"/>
      <c r="O103" s="130"/>
      <c r="P103" s="131"/>
      <c r="Q103" s="130"/>
      <c r="R103" s="131"/>
      <c r="S103" s="130"/>
      <c r="T103" s="131"/>
      <c r="U103" s="132"/>
      <c r="V103" s="133"/>
      <c r="W103" s="131"/>
      <c r="X103" s="131"/>
      <c r="Y103" s="134"/>
      <c r="Z103" s="135"/>
    </row>
    <row r="104" spans="1:26" ht="12.75">
      <c r="A104" s="2"/>
      <c r="B104" s="13"/>
      <c r="C104" s="13"/>
      <c r="D104" s="13"/>
      <c r="E104" s="16"/>
      <c r="I104" s="83"/>
      <c r="K104" s="47"/>
      <c r="N104" s="13"/>
      <c r="O104" s="136"/>
      <c r="P104" s="137"/>
      <c r="Q104" s="136"/>
      <c r="R104" s="137"/>
      <c r="S104" s="136"/>
      <c r="T104" s="137"/>
      <c r="U104" s="138"/>
      <c r="V104" s="139"/>
      <c r="W104" s="137"/>
      <c r="X104" s="137"/>
      <c r="Y104" s="140"/>
      <c r="Z104" s="141"/>
    </row>
    <row r="105" spans="1:26" ht="12.75">
      <c r="A105" s="2"/>
      <c r="B105" s="13"/>
      <c r="C105" s="13"/>
      <c r="D105" s="13"/>
      <c r="E105" s="48"/>
      <c r="F105" s="15"/>
      <c r="I105" s="83"/>
      <c r="N105" s="13"/>
      <c r="O105" s="13"/>
      <c r="P105" s="13"/>
      <c r="Q105" s="13"/>
      <c r="R105" s="13"/>
      <c r="S105" s="13"/>
      <c r="T105" s="86"/>
      <c r="U105" s="87"/>
      <c r="V105" s="16"/>
      <c r="W105" s="16"/>
      <c r="X105" s="13"/>
      <c r="Y105" s="13"/>
      <c r="Z105" s="13"/>
    </row>
    <row r="106" spans="1:26" ht="12.75">
      <c r="A106" s="2"/>
      <c r="B106" s="12"/>
      <c r="C106" s="17"/>
      <c r="D106" s="17"/>
      <c r="E106" s="50"/>
      <c r="F106" s="15"/>
      <c r="I106" s="83"/>
      <c r="N106" s="90"/>
      <c r="O106" s="147" t="s">
        <v>10</v>
      </c>
      <c r="P106" s="148"/>
      <c r="Q106" s="145"/>
      <c r="R106" s="147" t="s">
        <v>11</v>
      </c>
      <c r="S106" s="145"/>
      <c r="T106" s="148"/>
      <c r="U106" s="147" t="s">
        <v>12</v>
      </c>
      <c r="V106" s="148"/>
      <c r="W106" s="149"/>
      <c r="X106" s="147" t="s">
        <v>15</v>
      </c>
      <c r="Y106" s="150"/>
      <c r="Z106" s="91"/>
    </row>
    <row r="107" spans="9:26" ht="12.75">
      <c r="I107" s="14"/>
      <c r="N107" s="90"/>
      <c r="O107" s="150"/>
      <c r="P107" s="150"/>
      <c r="Q107" s="145"/>
      <c r="R107" s="150"/>
      <c r="S107" s="145"/>
      <c r="T107" s="151"/>
      <c r="U107" s="150"/>
      <c r="V107" s="152"/>
      <c r="W107" s="149"/>
      <c r="X107" s="145"/>
      <c r="Y107" s="150"/>
      <c r="Z107" s="90"/>
    </row>
    <row r="108" spans="9:26" ht="12.75">
      <c r="I108" s="84"/>
      <c r="N108" s="90"/>
      <c r="O108" s="144" t="s">
        <v>13</v>
      </c>
      <c r="P108" s="144"/>
      <c r="Q108" s="145"/>
      <c r="R108" s="153" t="s">
        <v>13</v>
      </c>
      <c r="S108" s="145"/>
      <c r="T108" s="154"/>
      <c r="U108" s="144" t="s">
        <v>13</v>
      </c>
      <c r="V108" s="155"/>
      <c r="W108" s="153"/>
      <c r="X108" s="145"/>
      <c r="Y108" s="150"/>
      <c r="Z108" s="90"/>
    </row>
    <row r="109" spans="10:26" ht="12.75">
      <c r="J109" s="49"/>
      <c r="N109" s="90"/>
      <c r="O109" s="144" t="s">
        <v>14</v>
      </c>
      <c r="P109" s="144"/>
      <c r="Q109" s="145"/>
      <c r="R109" s="153" t="s">
        <v>14</v>
      </c>
      <c r="S109" s="145"/>
      <c r="T109" s="153"/>
      <c r="U109" s="144" t="s">
        <v>14</v>
      </c>
      <c r="V109" s="155"/>
      <c r="W109" s="144"/>
      <c r="X109" s="156" t="s">
        <v>17</v>
      </c>
      <c r="Y109" s="150"/>
      <c r="Z109" s="90"/>
    </row>
    <row r="110" spans="2:26" ht="12.75">
      <c r="B110" s="42"/>
      <c r="I110" s="15"/>
      <c r="J110" s="51"/>
      <c r="N110" s="90"/>
      <c r="O110" s="144" t="s">
        <v>49</v>
      </c>
      <c r="P110" s="144"/>
      <c r="Q110" s="145"/>
      <c r="R110" s="153" t="s">
        <v>44</v>
      </c>
      <c r="S110" s="145"/>
      <c r="T110" s="154"/>
      <c r="U110" s="144" t="s">
        <v>64</v>
      </c>
      <c r="V110" s="155"/>
      <c r="W110" s="155"/>
      <c r="X110" s="157" t="s">
        <v>54</v>
      </c>
      <c r="Y110" s="150"/>
      <c r="Z110" s="90"/>
    </row>
    <row r="111" spans="2:26" ht="12.75">
      <c r="B111" s="42"/>
      <c r="J111" s="52"/>
      <c r="N111" s="90"/>
      <c r="O111" s="144"/>
      <c r="P111" s="144"/>
      <c r="Q111" s="145"/>
      <c r="R111" s="153"/>
      <c r="S111" s="145"/>
      <c r="T111" s="154"/>
      <c r="U111" s="144"/>
      <c r="V111" s="155"/>
      <c r="W111" s="155"/>
      <c r="X111" s="144"/>
      <c r="Y111" s="150"/>
      <c r="Z111" s="90"/>
    </row>
    <row r="112" spans="2:26" ht="12.75">
      <c r="B112" s="42"/>
      <c r="I112" s="224" t="s">
        <v>28</v>
      </c>
      <c r="J112" s="53" t="str">
        <f>IF(J97=J113,"OK","ATENŢIE")</f>
        <v>OK</v>
      </c>
      <c r="N112" s="90"/>
      <c r="O112" s="144"/>
      <c r="P112" s="144"/>
      <c r="Q112" s="145"/>
      <c r="R112" s="153"/>
      <c r="S112" s="145"/>
      <c r="T112" s="154"/>
      <c r="U112" s="144"/>
      <c r="V112" s="155"/>
      <c r="W112" s="155"/>
      <c r="X112" s="144"/>
      <c r="Y112" s="150"/>
      <c r="Z112" s="90"/>
    </row>
    <row r="113" spans="2:26" ht="12.75">
      <c r="B113" s="42"/>
      <c r="I113" s="224"/>
      <c r="J113" s="181">
        <f>F97-G97-H97-I97</f>
        <v>10000</v>
      </c>
      <c r="N113" s="90"/>
      <c r="O113" s="145"/>
      <c r="P113" s="144"/>
      <c r="Q113" s="145"/>
      <c r="R113" s="153"/>
      <c r="S113" s="145"/>
      <c r="T113" s="154"/>
      <c r="U113" s="144"/>
      <c r="V113" s="155"/>
      <c r="W113" s="155"/>
      <c r="X113" s="144"/>
      <c r="Y113" s="150"/>
      <c r="Z113" s="90"/>
    </row>
    <row r="114" spans="2:26" ht="12.75">
      <c r="B114" s="42"/>
      <c r="N114" s="90"/>
      <c r="O114" s="145"/>
      <c r="P114" s="144"/>
      <c r="Q114" s="145"/>
      <c r="R114" s="153"/>
      <c r="S114" s="145"/>
      <c r="T114" s="154"/>
      <c r="U114" s="144"/>
      <c r="V114" s="155"/>
      <c r="W114" s="155"/>
      <c r="X114" s="144"/>
      <c r="Y114" s="150"/>
      <c r="Z114" s="90"/>
    </row>
    <row r="115" spans="2:26" ht="12.75">
      <c r="B115" s="11"/>
      <c r="N115" s="90"/>
      <c r="O115" s="146"/>
      <c r="P115" s="150"/>
      <c r="Q115" s="150"/>
      <c r="R115" s="150"/>
      <c r="S115" s="150"/>
      <c r="T115" s="151"/>
      <c r="U115" s="158"/>
      <c r="V115" s="152"/>
      <c r="W115" s="152"/>
      <c r="X115" s="150"/>
      <c r="Y115" s="150"/>
      <c r="Z115" s="90"/>
    </row>
    <row r="116" spans="2:26" ht="12.75">
      <c r="B116" s="14"/>
      <c r="N116" s="90"/>
      <c r="O116" s="144"/>
      <c r="P116" s="150"/>
      <c r="Q116" s="150"/>
      <c r="R116" s="150"/>
      <c r="S116" s="150"/>
      <c r="T116" s="151"/>
      <c r="U116" s="159"/>
      <c r="V116" s="149"/>
      <c r="W116" s="149"/>
      <c r="X116" s="145"/>
      <c r="Y116" s="145"/>
      <c r="Z116" s="13"/>
    </row>
    <row r="117" spans="2:26" ht="12.75">
      <c r="B117" s="20"/>
      <c r="N117" s="90"/>
      <c r="O117" s="144"/>
      <c r="P117" s="150"/>
      <c r="Q117" s="150"/>
      <c r="R117" s="150"/>
      <c r="S117" s="150"/>
      <c r="T117" s="151"/>
      <c r="U117" s="159"/>
      <c r="V117" s="149"/>
      <c r="W117" s="149"/>
      <c r="X117" s="145"/>
      <c r="Y117" s="145"/>
      <c r="Z117" s="13"/>
    </row>
    <row r="118" spans="2:20" ht="12.75">
      <c r="B118" s="20"/>
      <c r="N118" s="34"/>
      <c r="P118" s="34"/>
      <c r="Q118" s="34"/>
      <c r="R118" s="34"/>
      <c r="S118" s="34"/>
      <c r="T118" s="54"/>
    </row>
    <row r="119" spans="2:20" ht="12.75">
      <c r="B119" s="20"/>
      <c r="N119" s="44"/>
      <c r="P119" s="44"/>
      <c r="Q119" s="44"/>
      <c r="R119" s="44"/>
      <c r="S119" s="44"/>
      <c r="T119" s="57"/>
    </row>
    <row r="120" spans="2:26" ht="12.75">
      <c r="B120" s="15"/>
      <c r="N120" s="44"/>
      <c r="P120" s="44"/>
      <c r="Q120" s="44"/>
      <c r="R120" s="44"/>
      <c r="S120" s="44"/>
      <c r="T120" s="57"/>
      <c r="U120" s="210" t="s">
        <v>28</v>
      </c>
      <c r="V120" s="55" t="str">
        <f>IF(V97=V121,"OK","ATENŢIE")</f>
        <v>OK</v>
      </c>
      <c r="W120" s="55" t="str">
        <f>IF(W97=W121,"OK","ATENŢIE")</f>
        <v>OK</v>
      </c>
      <c r="X120" s="211"/>
      <c r="Y120" s="55" t="str">
        <f>IF(Y97=Y121,"OK","ATENŢIE")</f>
        <v>OK</v>
      </c>
      <c r="Z120" s="55" t="str">
        <f>IF(Z97=Z121,"OK","ATENŢIE")</f>
        <v>OK</v>
      </c>
    </row>
    <row r="121" spans="2:26" ht="12.75">
      <c r="B121" s="15"/>
      <c r="N121" s="7"/>
      <c r="P121" s="7"/>
      <c r="Q121" s="7"/>
      <c r="R121" s="7"/>
      <c r="S121" s="7"/>
      <c r="T121" s="46"/>
      <c r="U121" s="210"/>
      <c r="V121" s="182">
        <f>F97</f>
        <v>10052.69</v>
      </c>
      <c r="W121" s="183">
        <f>F97-I97</f>
        <v>10034.92</v>
      </c>
      <c r="X121" s="211"/>
      <c r="Y121" s="183">
        <f>G97+H97</f>
        <v>34.92</v>
      </c>
      <c r="Z121" s="183">
        <f>J97</f>
        <v>10000</v>
      </c>
    </row>
    <row r="122" spans="14:25" ht="12.75">
      <c r="N122" s="7"/>
      <c r="O122" s="7"/>
      <c r="P122" s="7"/>
      <c r="Q122" s="7"/>
      <c r="R122" s="7"/>
      <c r="S122" s="7"/>
      <c r="T122" s="46"/>
      <c r="Y122" s="34"/>
    </row>
    <row r="123" spans="14:26" ht="12.75">
      <c r="N123" s="7"/>
      <c r="O123" s="7"/>
      <c r="P123" s="7"/>
      <c r="Q123" s="7"/>
      <c r="R123" s="7"/>
      <c r="S123" s="7"/>
      <c r="T123" s="46"/>
      <c r="U123" s="45"/>
      <c r="V123" s="44"/>
      <c r="W123" s="44"/>
      <c r="X123" s="44"/>
      <c r="Y123" s="44"/>
      <c r="Z123" s="56" t="str">
        <f>IF(Z97=Z124,"OK","ATENŢIE")</f>
        <v>OK</v>
      </c>
    </row>
    <row r="124" spans="21:26" ht="12.75">
      <c r="U124" s="45"/>
      <c r="V124" s="58"/>
      <c r="W124" s="58"/>
      <c r="X124" s="44"/>
      <c r="Y124" s="44"/>
      <c r="Z124" s="184">
        <f>W97-Y97</f>
        <v>10000</v>
      </c>
    </row>
    <row r="131" spans="5:23" ht="12.75">
      <c r="E131" s="25"/>
      <c r="F131" s="25"/>
      <c r="G131" s="25"/>
      <c r="H131" s="25"/>
      <c r="I131" s="25"/>
      <c r="J131" s="25"/>
      <c r="L131" s="25"/>
      <c r="T131" s="25"/>
      <c r="U131" s="25"/>
      <c r="V131" s="25"/>
      <c r="W131" s="25"/>
    </row>
    <row r="132" spans="5:23" ht="12.75">
      <c r="E132" s="25"/>
      <c r="F132" s="25"/>
      <c r="G132" s="25"/>
      <c r="H132" s="25"/>
      <c r="I132" s="25"/>
      <c r="J132" s="25"/>
      <c r="L132" s="25"/>
      <c r="T132" s="25"/>
      <c r="U132" s="25"/>
      <c r="V132" s="25"/>
      <c r="W132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12:I113"/>
    <mergeCell ref="O8:O9"/>
    <mergeCell ref="Y8:Y9"/>
    <mergeCell ref="Z8:Z9"/>
    <mergeCell ref="C99:D99"/>
    <mergeCell ref="C100:D100"/>
    <mergeCell ref="C101:D101"/>
    <mergeCell ref="O101:P101"/>
    <mergeCell ref="Q101:R101"/>
    <mergeCell ref="S101:V101"/>
    <mergeCell ref="U120:U121"/>
    <mergeCell ref="X120:X121"/>
    <mergeCell ref="Q8:Q9"/>
    <mergeCell ref="O102:P102"/>
    <mergeCell ref="Q102:R102"/>
    <mergeCell ref="S102:V102"/>
    <mergeCell ref="W102:Z102"/>
    <mergeCell ref="W101:Z101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2019-08-26T06:35:29Z</cp:lastPrinted>
  <dcterms:created xsi:type="dcterms:W3CDTF">2001-06-07T07:18:05Z</dcterms:created>
  <dcterms:modified xsi:type="dcterms:W3CDTF">2019-08-26T07:03:20Z</dcterms:modified>
  <cp:category/>
  <cp:version/>
  <cp:contentType/>
  <cp:contentStatus/>
</cp:coreProperties>
</file>